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___Work 2025 11 24\__BN\9 - Jiřího Franka ul. - plyn\rozpočet EXP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3 - Město + Gasnet  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'3 - Město + Gasnet  '!$C$123:$K$236</definedName>
    <definedName name="_xlnm.Print_Area" localSheetId="1">'3 - Město + Gasnet  '!$C$4:$J$76,'3 - Město + Gasnet  '!$C$111:$J$236</definedName>
    <definedName name="_xlnm.Print_Titles" localSheetId="1">'3 - Město + Gasnet  '!$123:$123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29"/>
  <c r="BH129"/>
  <c r="BG129"/>
  <c r="BF129"/>
  <c r="T129"/>
  <c r="R129"/>
  <c r="P129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121"/>
  <c r="J17"/>
  <c r="J15"/>
  <c r="E15"/>
  <c r="F91"/>
  <c r="J14"/>
  <c r="J12"/>
  <c r="J118"/>
  <c r="E7"/>
  <c r="E114"/>
  <c i="1" r="L90"/>
  <c r="AM90"/>
  <c r="AM89"/>
  <c r="L89"/>
  <c r="AM87"/>
  <c r="L87"/>
  <c r="L85"/>
  <c r="L84"/>
  <c i="2" r="J234"/>
  <c r="BK222"/>
  <c r="BK218"/>
  <c r="J173"/>
  <c r="J170"/>
  <c r="J164"/>
  <c r="J162"/>
  <c r="J157"/>
  <c r="J155"/>
  <c r="BK152"/>
  <c r="BK148"/>
  <c r="J129"/>
  <c r="BK235"/>
  <c r="J226"/>
  <c r="BK224"/>
  <c r="BK211"/>
  <c r="J201"/>
  <c r="J197"/>
  <c r="BK194"/>
  <c r="J194"/>
  <c r="J191"/>
  <c r="J188"/>
  <c r="J184"/>
  <c r="BK181"/>
  <c r="BK180"/>
  <c r="J180"/>
  <c r="J178"/>
  <c r="BK177"/>
  <c r="BK175"/>
  <c r="BK174"/>
  <c r="J174"/>
  <c r="BK170"/>
  <c r="J166"/>
  <c r="BK157"/>
  <c r="J154"/>
  <c r="J150"/>
  <c r="J224"/>
  <c r="J205"/>
  <c r="BK141"/>
  <c r="J136"/>
  <c r="BK228"/>
  <c r="BK216"/>
  <c r="F36"/>
  <c r="F37"/>
  <c r="BK154"/>
  <c r="J210"/>
  <c r="BK188"/>
  <c r="BK178"/>
  <c r="BK173"/>
  <c r="BK155"/>
  <c r="J146"/>
  <c i="1" r="AS94"/>
  <c i="2" r="BK214"/>
  <c r="BK205"/>
  <c r="J231"/>
  <c r="BK168"/>
  <c r="BK127"/>
  <c r="BK197"/>
  <c r="J182"/>
  <c r="BK176"/>
  <c r="BK158"/>
  <c r="J152"/>
  <c r="BK210"/>
  <c r="BK129"/>
  <c r="BK233"/>
  <c r="J222"/>
  <c r="BK150"/>
  <c r="BK201"/>
  <c r="BK191"/>
  <c r="J181"/>
  <c r="J176"/>
  <c r="J168"/>
  <c r="J148"/>
  <c r="J127"/>
  <c r="J34"/>
  <c r="J233"/>
  <c r="J158"/>
  <c r="J235"/>
  <c r="J199"/>
  <c r="BK182"/>
  <c r="J175"/>
  <c r="BK162"/>
  <c r="J134"/>
  <c r="J228"/>
  <c r="J216"/>
  <c r="J211"/>
  <c r="BK146"/>
  <c r="BK234"/>
  <c r="F35"/>
  <c r="BK166"/>
  <c r="F34"/>
  <c r="J218"/>
  <c r="BK134"/>
  <c r="BK199"/>
  <c r="BK184"/>
  <c r="J177"/>
  <c r="BK164"/>
  <c r="BK136"/>
  <c r="BK226"/>
  <c r="BK236"/>
  <c r="J214"/>
  <c r="J141"/>
  <c r="J236"/>
  <c r="BK231"/>
  <c l="1" r="P126"/>
  <c r="P183"/>
  <c r="BK126"/>
  <c r="J126"/>
  <c r="J98"/>
  <c r="R126"/>
  <c r="R125"/>
  <c r="R124"/>
  <c r="T126"/>
  <c r="T125"/>
  <c r="T124"/>
  <c r="BK172"/>
  <c r="J172"/>
  <c r="J99"/>
  <c r="P172"/>
  <c r="R172"/>
  <c r="T172"/>
  <c r="BK179"/>
  <c r="J179"/>
  <c r="J100"/>
  <c r="P179"/>
  <c r="R179"/>
  <c r="T179"/>
  <c r="BK183"/>
  <c r="J183"/>
  <c r="J101"/>
  <c r="R183"/>
  <c r="T183"/>
  <c r="BK213"/>
  <c r="J213"/>
  <c r="J102"/>
  <c r="P213"/>
  <c r="R213"/>
  <c r="T213"/>
  <c r="BK232"/>
  <c r="J232"/>
  <c r="J104"/>
  <c r="P232"/>
  <c r="R232"/>
  <c r="T232"/>
  <c r="BK230"/>
  <c r="J230"/>
  <c r="J103"/>
  <c r="BE231"/>
  <c r="E85"/>
  <c r="J91"/>
  <c r="F120"/>
  <c r="BE127"/>
  <c r="BE136"/>
  <c r="BE141"/>
  <c r="BE148"/>
  <c r="BE211"/>
  <c r="BE214"/>
  <c r="BE218"/>
  <c r="BE226"/>
  <c r="BE228"/>
  <c r="BE236"/>
  <c i="1" r="BA95"/>
  <c i="2" r="F92"/>
  <c i="1" r="AW95"/>
  <c i="2" r="J89"/>
  <c r="BE129"/>
  <c r="BE150"/>
  <c r="BE152"/>
  <c r="BE154"/>
  <c r="BE157"/>
  <c r="BE158"/>
  <c r="BE166"/>
  <c r="BE168"/>
  <c r="BE170"/>
  <c r="BE175"/>
  <c r="BE176"/>
  <c r="BE177"/>
  <c r="BE178"/>
  <c r="BE180"/>
  <c r="BE181"/>
  <c r="BE182"/>
  <c r="BE184"/>
  <c r="BE188"/>
  <c r="BE191"/>
  <c r="BE194"/>
  <c r="BE197"/>
  <c r="BE199"/>
  <c r="BE201"/>
  <c r="BE205"/>
  <c r="BE210"/>
  <c r="BE224"/>
  <c r="BE234"/>
  <c i="1" r="BC95"/>
  <c r="BB95"/>
  <c i="2" r="J92"/>
  <c r="BE134"/>
  <c r="BE146"/>
  <c r="BE155"/>
  <c r="BE162"/>
  <c r="BE164"/>
  <c r="BE173"/>
  <c r="BE174"/>
  <c r="BE216"/>
  <c r="BE222"/>
  <c r="BE233"/>
  <c r="BE235"/>
  <c i="1" r="BD95"/>
  <c r="BC94"/>
  <c r="AY94"/>
  <c r="BA94"/>
  <c r="W30"/>
  <c r="BB94"/>
  <c r="AX94"/>
  <c r="BD94"/>
  <c r="W33"/>
  <c i="2" l="1" r="P125"/>
  <c r="P124"/>
  <c i="1" r="AU95"/>
  <c i="2" r="BK125"/>
  <c r="J125"/>
  <c r="J97"/>
  <c i="1" r="AU94"/>
  <c r="W31"/>
  <c r="W32"/>
  <c r="AW94"/>
  <c r="AK30"/>
  <c i="2" r="F33"/>
  <c i="1" r="AZ95"/>
  <c r="AZ94"/>
  <c r="AV94"/>
  <c r="AK29"/>
  <c i="2" r="J33"/>
  <c i="1" r="AV95"/>
  <c r="AT95"/>
  <c i="2" l="1" r="BK124"/>
  <c r="J124"/>
  <c r="J96"/>
  <c i="1" r="W29"/>
  <c r="AT94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<sst xmlns="http://schemas.openxmlformats.org/spreadsheetml/2006/main">
  <si>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</si>
  <si>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</si>
  <si>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</si>
  <si>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</si>
  <si>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</si>
  <si>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{50dd0d71-a83d-4cbf-9dde-18dbaf5b8447}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</si>
  <si>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</si>
  <si>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</si>
  <si>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</si>
  <si>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</si>
  <si>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</si>
  <si>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</si>
  <si>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</si>
  <si>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</si>
  <si>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N18827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</si>
  <si>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</si>
  <si>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</si>
  <si>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Benešov, ul. Jiřího Franka, úsek Antůškova /  Na Spořilově - obnova povrchu</t>
  </si>
  <si>
    <t>KSO:</t>
  </si>
  <si>
    <t>CC-CZ:</t>
  </si>
  <si>
    <t>Místo:</t>
  </si>
  <si>
    <t xml:space="preserve"> </t>
  </si>
  <si>
    <t>Datum:</t>
  </si>
  <si>
    <t>24. 10. 2025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</si>
  <si>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</si>
  <si>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</si>
  <si>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</si>
  <si>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</si>
  <si>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</si>
  <si>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</si>
  <si>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</si>
  <si>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</si>
  <si>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</si>
  <si>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</si>
  <si>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</si>
  <si>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</si>
  <si>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</si>
  <si>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</si>
  <si>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</si>
  <si>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</si>
  <si>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</si>
  <si>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</si>
  <si>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</si>
  <si>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</si>
  <si>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</si>
  <si>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</si>
  <si>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</si>
  <si>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</si>
  <si>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</si>
  <si>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</si>
  <si>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</si>
  <si>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</si>
  <si>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</si>
  <si>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</si>
  <si>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</si>
  <si>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</si>
  <si>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</si>
  <si>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</si>
  <si>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</si>
  <si>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</si>
  <si>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</si>
  <si>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</si>
  <si>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</si>
  <si>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</si>
  <si>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</si>
  <si>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</si>
  <si>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</si>
  <si>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</si>
  <si>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</si>
  <si>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</si>
  <si>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</si>
  <si>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</si>
  <si>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</si>
  <si>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</si>
  <si>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</si>
  <si>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</si>
  <si>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</si>
  <si>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</si>
  <si>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</t>
  </si>
  <si>
    <t xml:space="preserve">Město + Gasnet  </t>
  </si>
  <si>
    <t>STA</t>
  </si>
  <si>
    <t>1</t>
  </si>
  <si>
    <t>{c4f7b8d6-4e21-4c98-a7fb-656f9876d60c}</t>
  </si>
  <si>
    <t>2</t>
  </si>
  <si>
    <t>KRYCÍ LIST SOUPISU PRACÍ</t>
  </si>
  <si>
    <t>Objekt:</t>
  </si>
  <si>
    <t xml:space="preserve">3 - Město + Gasnet 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</si>
  <si>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</si>
  <si>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</si>
  <si>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</si>
  <si>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</si>
  <si>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</si>
  <si>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</si>
  <si>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</si>
  <si>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</si>
  <si>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</si>
  <si>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</si>
  <si>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</si>
  <si>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</si>
  <si>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</si>
  <si>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</si>
  <si>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</si>
  <si>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</si>
  <si>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</si>
  <si>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</si>
  <si>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</si>
  <si>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</si>
  <si>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</si>
  <si>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</si>
  <si>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</si>
  <si>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</si>
  <si>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</si>
  <si>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</si>
  <si>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</si>
  <si>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</si>
  <si>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</si>
  <si>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</si>
  <si>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</si>
  <si>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113106071</t>
  </si>
  <si>
    <t>Rozebrání dlažeb při překopech vozovek ze zámkové dlažby s ložem z kameniva ručně</t>
  </si>
  <si>
    <t>m2</t>
  </si>
  <si>
    <t>4</t>
  </si>
  <si>
    <t>-1313800415</t>
  </si>
  <si>
    <t>VV</t>
  </si>
  <si>
    <t xml:space="preserve">"Chodník podél protihlluk zdi"  18*1,0</t>
  </si>
  <si>
    <t>113107142</t>
  </si>
  <si>
    <t>Odstranění podkladu živičného tl 100 mm ručně</t>
  </si>
  <si>
    <t>375743769</t>
  </si>
  <si>
    <t>"dobourání napojení " (7+7+8) *0,5</t>
  </si>
  <si>
    <t>"dobourání podél obrub" (67,5+18+377+175+144)*0,2</t>
  </si>
  <si>
    <t>"vybourání chodníku AC" 162,30*0,3</t>
  </si>
  <si>
    <t>Součet</t>
  </si>
  <si>
    <t>113107323</t>
  </si>
  <si>
    <t>Odstranění podkladu z kameniva drceného tl přes 200 do 300 mm strojně pl do 50 m2</t>
  </si>
  <si>
    <t>-1968903422</t>
  </si>
  <si>
    <t>" oprava překopů - 15% z plochy AC" 2591,6*0,15</t>
  </si>
  <si>
    <t>113154548</t>
  </si>
  <si>
    <t xml:space="preserve">Frézování živičného krytu tl 100 mm pruh š přes 1 m pl přes 500 do 2000 m2 </t>
  </si>
  <si>
    <t>-2124192517</t>
  </si>
  <si>
    <t>"plocha celkem (předpoklad na 2 etapy)" 2591,6</t>
  </si>
  <si>
    <t xml:space="preserve">"dobourání napojení  - odečet" -(7+7+8) *0,5</t>
  </si>
  <si>
    <t>"dobourání podél obrub - odečet" -(67,5+18+377+175+144)*0,2</t>
  </si>
  <si>
    <t>5</t>
  </si>
  <si>
    <t>113202111</t>
  </si>
  <si>
    <t>Vytrhání obrub krajníků obrubníků stojatých</t>
  </si>
  <si>
    <t>m</t>
  </si>
  <si>
    <t>227880521</t>
  </si>
  <si>
    <t>"výměna obrub" 67,5+18</t>
  </si>
  <si>
    <t xml:space="preserve">"lokální obnova obrub 10% - beton"  (377+175)*0,1</t>
  </si>
  <si>
    <t xml:space="preserve">"lokální obnova krajníků 15% - Kámen"  144*0,15</t>
  </si>
  <si>
    <t>6</t>
  </si>
  <si>
    <t>120901121</t>
  </si>
  <si>
    <t>Bourání zdiva z betonu prostého neprokládaného v odkopávkách nebo prokopávkách ručně</t>
  </si>
  <si>
    <t>m3</t>
  </si>
  <si>
    <t>-1058473441</t>
  </si>
  <si>
    <t>"bourání beton lože obrub " 162,3*0,25*0,3</t>
  </si>
  <si>
    <t>7</t>
  </si>
  <si>
    <t>132112132</t>
  </si>
  <si>
    <t>Hloubení nezapažených rýh šířky do 800 mm v nesoudržných horninách třídy těžitelnosti I skupiny 1 a 2 ručně</t>
  </si>
  <si>
    <t>-635251864</t>
  </si>
  <si>
    <t xml:space="preserve">"rýha pro obruby"  162,3*0,5*0,3</t>
  </si>
  <si>
    <t>8</t>
  </si>
  <si>
    <t>162751157</t>
  </si>
  <si>
    <t>Vodorovné přemístění přes 9 000 do 10000 m výkopku/sypaniny z horniny třídy těžitelnosti III skupiny 6 a 7</t>
  </si>
  <si>
    <t>1411339763</t>
  </si>
  <si>
    <t>12,173+24,345</t>
  </si>
  <si>
    <t>9</t>
  </si>
  <si>
    <t>162751159</t>
  </si>
  <si>
    <t>Příplatek k vodorovnému přemístění výkopku/sypaniny z horniny třídy těžitelnosti III skupiny 6 a 7 ZKD 1000 m přes 10000 m</t>
  </si>
  <si>
    <t>1921314194</t>
  </si>
  <si>
    <t>"celkem 20km" 10*36,518</t>
  </si>
  <si>
    <t>10</t>
  </si>
  <si>
    <t>167151101</t>
  </si>
  <si>
    <t>Nakládání výkopku z hornin třídy těžitelnosti I skupiny 1 až 3 do 100 m3</t>
  </si>
  <si>
    <t>-487356674</t>
  </si>
  <si>
    <t>11</t>
  </si>
  <si>
    <t>171201231</t>
  </si>
  <si>
    <t>Poplatek za uložení zeminy a kamení na recyklační skládce (skládkovné) kód odpadu 17 05 04</t>
  </si>
  <si>
    <t>t</t>
  </si>
  <si>
    <t>28466719</t>
  </si>
  <si>
    <t>36,518*2</t>
  </si>
  <si>
    <t>171251201</t>
  </si>
  <si>
    <t>Uložení sypaniny na skládky nebo meziskládky</t>
  </si>
  <si>
    <t>1042053038</t>
  </si>
  <si>
    <t>13</t>
  </si>
  <si>
    <t>181152302</t>
  </si>
  <si>
    <t>Úprava pláně pro silnice a dálnice v zářezech se zhutněním</t>
  </si>
  <si>
    <t>-1000664038</t>
  </si>
  <si>
    <t>"sanace lokální" 388,74</t>
  </si>
  <si>
    <t>"odstraněná AC" 215,99</t>
  </si>
  <si>
    <t>14</t>
  </si>
  <si>
    <t>181311103.1</t>
  </si>
  <si>
    <t>Rozprostření ornice tl vrstvy do 200 mm v rovině nebo ve svahu do 1:5 ručně</t>
  </si>
  <si>
    <t>74531932</t>
  </si>
  <si>
    <t xml:space="preserve">"úprava pásu za obrubou  u protihluk zdi š. 2m - 30%"  72*2*0,3</t>
  </si>
  <si>
    <t>15</t>
  </si>
  <si>
    <t>181351003</t>
  </si>
  <si>
    <t>Rozprostření ornice tl vrstvy do 200 mm pl do 100 m2 v rovině nebo ve svahu do 1:5 strojně</t>
  </si>
  <si>
    <t>-681600385</t>
  </si>
  <si>
    <t xml:space="preserve">"úprava pásu za obrubou š. 2m 70%"   72*2*0,7</t>
  </si>
  <si>
    <t>16</t>
  </si>
  <si>
    <t>M</t>
  </si>
  <si>
    <t>10364100.1</t>
  </si>
  <si>
    <t>zemina pro terénní úpravy - tříděná</t>
  </si>
  <si>
    <t>-907460621</t>
  </si>
  <si>
    <t>72*2*0,15*1,6</t>
  </si>
  <si>
    <t>17</t>
  </si>
  <si>
    <t>181411121</t>
  </si>
  <si>
    <t>Založení lučního trávníku výsevem pl do 1000 m2 v rovině a ve svahu do 1:5</t>
  </si>
  <si>
    <t>1917380257</t>
  </si>
  <si>
    <t>72*2</t>
  </si>
  <si>
    <t>18</t>
  </si>
  <si>
    <t>00572472</t>
  </si>
  <si>
    <t>osivo směs travní krajinná-rovinná</t>
  </si>
  <si>
    <t>kg</t>
  </si>
  <si>
    <t>-1370399020</t>
  </si>
  <si>
    <t>144*0,02 'Přepočtené koeficientem množství</t>
  </si>
  <si>
    <t>Komunikace pozemní</t>
  </si>
  <si>
    <t>19</t>
  </si>
  <si>
    <t>566901132</t>
  </si>
  <si>
    <t>Vyspravení podkladu po překopech ing sítí plochy do 15 m2 štěrkodrtí tl. 150 mm</t>
  </si>
  <si>
    <t>-776228935</t>
  </si>
  <si>
    <t>20</t>
  </si>
  <si>
    <t>566901172</t>
  </si>
  <si>
    <t>Vyspravení podkladu po překopech inženýrských sítí plochy do 15 m2 směsí stmelenou cementem SC 20/25 tl 150 mm</t>
  </si>
  <si>
    <t>115065</t>
  </si>
  <si>
    <t>573191111</t>
  </si>
  <si>
    <t>Postřik infiltrační kationaktivní emulzí v množství 1 kg/m2</t>
  </si>
  <si>
    <t>1015124950</t>
  </si>
  <si>
    <t>22</t>
  </si>
  <si>
    <t>573231107</t>
  </si>
  <si>
    <t>Postřik živičný spojovací ze silniční emulze v množství 0,40 kg/m2</t>
  </si>
  <si>
    <t>-979211634</t>
  </si>
  <si>
    <t>23</t>
  </si>
  <si>
    <t>577144121</t>
  </si>
  <si>
    <t>Asfaltový beton vrstva obrusná ACO 11 (ABS) tř. I tl 50 mm š přes 3 m z nemodifikovaného asfaltu</t>
  </si>
  <si>
    <t>-1277833771</t>
  </si>
  <si>
    <t>24</t>
  </si>
  <si>
    <t>577155122</t>
  </si>
  <si>
    <t>Asfaltový beton vrstva ložní ACL 16 + tl 60 mm š přes 3 m z nemodifikovaného asfaltu</t>
  </si>
  <si>
    <t>385794890</t>
  </si>
  <si>
    <t>Trubní vedení</t>
  </si>
  <si>
    <t>25</t>
  </si>
  <si>
    <t>899132121</t>
  </si>
  <si>
    <t>Výměna (výšková úprava) poklopu kanalizačního pevného s ošetřením podkladu hloubky do 25 cm</t>
  </si>
  <si>
    <t>kus</t>
  </si>
  <si>
    <t>-71846184</t>
  </si>
  <si>
    <t>26</t>
  </si>
  <si>
    <t>899132211</t>
  </si>
  <si>
    <t>Výměna (výšková úprava) poklopu vodovodního samonivelačního nebo pevného ventilového</t>
  </si>
  <si>
    <t>1723747265</t>
  </si>
  <si>
    <t>27</t>
  </si>
  <si>
    <t>899133211</t>
  </si>
  <si>
    <t>Výměna (výšková úprava) vtokové mříže uliční vpusti s použitím betonových vyrovnávacích prvků</t>
  </si>
  <si>
    <t>-1696416227</t>
  </si>
  <si>
    <t>Ostatní konstrukce a práce, bourání</t>
  </si>
  <si>
    <t>28</t>
  </si>
  <si>
    <t>916131213</t>
  </si>
  <si>
    <t>Osazení silničního obrubníku betonového stojatého s boční opěrou do lože z betonu prostého</t>
  </si>
  <si>
    <t>1806183540</t>
  </si>
  <si>
    <t>29</t>
  </si>
  <si>
    <t>59217031</t>
  </si>
  <si>
    <t>obrubník silniční betonový 1000x150x250mm</t>
  </si>
  <si>
    <t>-1260465705</t>
  </si>
  <si>
    <t>50</t>
  </si>
  <si>
    <t>50*1,03 'Přepočtené koeficientem množství</t>
  </si>
  <si>
    <t>30</t>
  </si>
  <si>
    <t>59217029</t>
  </si>
  <si>
    <t>obrubník betonový silniční nájezdový 1000x150x150mm</t>
  </si>
  <si>
    <t>-138118224</t>
  </si>
  <si>
    <t>80</t>
  </si>
  <si>
    <t>80*1,03 'Přepočtené koeficientem množství</t>
  </si>
  <si>
    <t>31</t>
  </si>
  <si>
    <t>59217030</t>
  </si>
  <si>
    <t>obrubník betonový silniční přechodový 1000x150x150-250mm</t>
  </si>
  <si>
    <t>1229079914</t>
  </si>
  <si>
    <t>10,7</t>
  </si>
  <si>
    <t>10,7*1,02 'Přepočtené koeficientem množství</t>
  </si>
  <si>
    <t>32</t>
  </si>
  <si>
    <t>916241213</t>
  </si>
  <si>
    <t>Osazení obrubníku kamenného stojatého s boční opěrou do lože z betonu prostého</t>
  </si>
  <si>
    <t>-461039930</t>
  </si>
  <si>
    <t>33</t>
  </si>
  <si>
    <t>58380207</t>
  </si>
  <si>
    <t>krajník kamenný žulový silniční 160x200x300-800mm - ztratné</t>
  </si>
  <si>
    <t>-2062850563</t>
  </si>
  <si>
    <t>21,6*0,25 'Přepočtené koeficientem množství</t>
  </si>
  <si>
    <t>34</t>
  </si>
  <si>
    <t>916991121</t>
  </si>
  <si>
    <t>Lože pod obrubníky, krajníky nebo obruby z dlažebních kostek z betonu prostého</t>
  </si>
  <si>
    <t>-1302537930</t>
  </si>
  <si>
    <t xml:space="preserve">"silniční OB"  140,7*0,25*0,25   </t>
  </si>
  <si>
    <t xml:space="preserve">"krajníky - kámen"  21,6*0,2*0,15</t>
  </si>
  <si>
    <t>35</t>
  </si>
  <si>
    <t>919732211</t>
  </si>
  <si>
    <t>Styčná spára napojení nového živičného povrchu na stávající za tepla š 15 mm hl 25 mm s prořezáním</t>
  </si>
  <si>
    <t>-992171371</t>
  </si>
  <si>
    <t>"komunikace" 8+7+8+28</t>
  </si>
  <si>
    <t>"chodník - obnova obrub" 140,7</t>
  </si>
  <si>
    <t>"střed" 377+ 27+20</t>
  </si>
  <si>
    <t>36</t>
  </si>
  <si>
    <t>919735112</t>
  </si>
  <si>
    <t>Řezání stávajícího živičného krytu hl do 100 mm</t>
  </si>
  <si>
    <t>-1261018825</t>
  </si>
  <si>
    <t>37</t>
  </si>
  <si>
    <t>919794441</t>
  </si>
  <si>
    <t>Úprava ploch kolem hydrantů, šoupat, poklopů a mříží nebo sloupů v živičných krytech pl do 2 m2</t>
  </si>
  <si>
    <t>-1566164840</t>
  </si>
  <si>
    <t>10+35+14</t>
  </si>
  <si>
    <t>997</t>
  </si>
  <si>
    <t>Přesun sutě</t>
  </si>
  <si>
    <t>38</t>
  </si>
  <si>
    <t>997221551</t>
  </si>
  <si>
    <t>Vodorovná doprava suti ze sypkých materiálů do 1 km</t>
  </si>
  <si>
    <t>2075689765</t>
  </si>
  <si>
    <t>"Vybourané AC + ŠD" 776,152</t>
  </si>
  <si>
    <t>39</t>
  </si>
  <si>
    <t>997221559</t>
  </si>
  <si>
    <t>Příplatek ZKD 1 km u vodorovné dopravy suti ze sypkých materiálů</t>
  </si>
  <si>
    <t>-210003804</t>
  </si>
  <si>
    <t>776,152*19 'Přepočtené koeficientem množství</t>
  </si>
  <si>
    <t>40</t>
  </si>
  <si>
    <t>997221561</t>
  </si>
  <si>
    <t>Vodorovná doprava suti z kusových materiálů do 1 km</t>
  </si>
  <si>
    <t>1658949247</t>
  </si>
  <si>
    <t>"vybouraná ZD" 5,31</t>
  </si>
  <si>
    <t>" vybourané obruby" 33,272</t>
  </si>
  <si>
    <t>41</t>
  </si>
  <si>
    <t>997221569</t>
  </si>
  <si>
    <t>Příplatek ZKD 1 km u vodorovné dopravy suti z kusových materiálů</t>
  </si>
  <si>
    <t>367516248</t>
  </si>
  <si>
    <t>38,582*19 'Přepočtené koeficientem množství</t>
  </si>
  <si>
    <t>42</t>
  </si>
  <si>
    <t>997221861</t>
  </si>
  <si>
    <t>Poplatek za uložení na recyklační skládce (skládkovné) stavebního odpadu z prostého betonu pod kódem 17 01 01</t>
  </si>
  <si>
    <t>3386040</t>
  </si>
  <si>
    <t>"DL + OB" 38,582</t>
  </si>
  <si>
    <t>43</t>
  </si>
  <si>
    <t>997221873</t>
  </si>
  <si>
    <t>Poplatek za uložení stavebního odpadu na recyklační skládce (skládkovné) zeminy a kamení zatříděného do Katalogu odpadů pod kódem 17 05 04</t>
  </si>
  <si>
    <t>-659619670</t>
  </si>
  <si>
    <t>"ŠD " 171,046</t>
  </si>
  <si>
    <t>44</t>
  </si>
  <si>
    <t>997221875</t>
  </si>
  <si>
    <t>Poplatek za uložení stavebního odpadu na recyklační skládce (skládkovné) asfaltového bez obsahu dehtu zatříděného do Katalogu odpadů pod kódem 17 03 02</t>
  </si>
  <si>
    <t>2098153765</t>
  </si>
  <si>
    <t>"vybourané AC " 47,518+557,589</t>
  </si>
  <si>
    <t>998</t>
  </si>
  <si>
    <t>Přesun hmot</t>
  </si>
  <si>
    <t>45</t>
  </si>
  <si>
    <t>998225111</t>
  </si>
  <si>
    <t>Přesun hmot pro pozemní komunikace s krytem z kamene, monolitickým betonovým nebo živičným</t>
  </si>
  <si>
    <t>-1196046713</t>
  </si>
  <si>
    <t>VRN</t>
  </si>
  <si>
    <t>Vedlejší rozpočtové náklady</t>
  </si>
  <si>
    <t>46</t>
  </si>
  <si>
    <t>011002001</t>
  </si>
  <si>
    <t>Vytýčení - kontrola inženýrských sítí</t>
  </si>
  <si>
    <t>kpl</t>
  </si>
  <si>
    <t>-815405108</t>
  </si>
  <si>
    <t>47</t>
  </si>
  <si>
    <t>070001000</t>
  </si>
  <si>
    <t>Provozní vlivy - DIO - zajišťuje objednatel</t>
  </si>
  <si>
    <t>-2060794608</t>
  </si>
  <si>
    <t>48</t>
  </si>
  <si>
    <t>030001000</t>
  </si>
  <si>
    <t>Zařízení staveniště</t>
  </si>
  <si>
    <t>1024</t>
  </si>
  <si>
    <t>-1952074585</t>
  </si>
  <si>
    <t>49</t>
  </si>
  <si>
    <t>060001000</t>
  </si>
  <si>
    <t>Územní vlivy</t>
  </si>
  <si>
    <t>67518508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</si>
</sst>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N18827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Benešov, ul. Jiřího Franka, úsek Antůškova /  Na Spořilově - obnova povrchu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24. 10. 2025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'3 - Město + Gasnet  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'3 - Město + Gasnet  '!P124</f>
        <v>0</v>
      </c>
      <c r="AV95" s="127">
        <f>'3 - Město + Gasnet  '!J33</f>
        <v>0</v>
      </c>
      <c r="AW95" s="127">
        <f>'3 - Město + Gasnet  '!J34</f>
        <v>0</v>
      </c>
      <c r="AX95" s="127">
        <f>'3 - Město + Gasnet  '!J35</f>
        <v>0</v>
      </c>
      <c r="AY95" s="127">
        <f>'3 - Město + Gasnet  '!J36</f>
        <v>0</v>
      </c>
      <c r="AZ95" s="127">
        <f>'3 - Město + Gasnet  '!F33</f>
        <v>0</v>
      </c>
      <c r="BA95" s="127">
        <f>'3 - Město + Gasnet  '!F34</f>
        <v>0</v>
      </c>
      <c r="BB95" s="127">
        <f>'3 - Město + Gasnet  '!F35</f>
        <v>0</v>
      </c>
      <c r="BC95" s="127">
        <f>'3 - Město + Gasnet  '!F36</f>
        <v>0</v>
      </c>
      <c r="BD95" s="129">
        <f>'3 - Město + Gasnet  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MSA7j3gPpI3/0g2QD645oQi9zcyo/9jJFts2x+3hBfUnehyfYKM8wnD0dTtTDBlh0AmczkiPJbeQvxPru0wWYw==" hashValue="H9QE28UbVxkldQHhvJToZlvtHBREd7yn0mitZgDHrxJ97fnsE7Okxs6LX+IXn1Krt9VCde0CyU0Tk5j4+1g4/w==" algorithmName="SHA-512" password="CBE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3 - Město + Gasnet  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83</v>
      </c>
    </row>
    <row r="4" s="1" customFormat="1" ht="24.96" customHeight="1">
      <c r="B4" s="19"/>
      <c r="D4" s="133" t="s">
        <v>84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26.25" customHeight="1">
      <c r="B7" s="19"/>
      <c r="E7" s="136" t="str">
        <f>'Rekapitulace stavby'!K6</f>
        <v xml:space="preserve">Benešov, ul. Jiřího Franka, úsek Antůškova /  Na Spořilově - obnova povrchu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24. 10. 2025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26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27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29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26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31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26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33</v>
      </c>
      <c r="E30" s="37"/>
      <c r="F30" s="37"/>
      <c r="G30" s="37"/>
      <c r="H30" s="37"/>
      <c r="I30" s="37"/>
      <c r="J30" s="146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35</v>
      </c>
      <c r="G32" s="37"/>
      <c r="H32" s="37"/>
      <c r="I32" s="147" t="s">
        <v>34</v>
      </c>
      <c r="J32" s="147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37</v>
      </c>
      <c r="E33" s="135" t="s">
        <v>38</v>
      </c>
      <c r="F33" s="149">
        <f>ROUND((SUM(BE124:BE236)),  2)</f>
        <v>0</v>
      </c>
      <c r="G33" s="37"/>
      <c r="H33" s="37"/>
      <c r="I33" s="150">
        <v>0.20999999999999999</v>
      </c>
      <c r="J33" s="149">
        <f>ROUND(((SUM(BE124:BE236))*I33),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39</v>
      </c>
      <c r="F34" s="149">
        <f>ROUND((SUM(BF124:BF236)),  2)</f>
        <v>0</v>
      </c>
      <c r="G34" s="37"/>
      <c r="H34" s="37"/>
      <c r="I34" s="150">
        <v>0.12</v>
      </c>
      <c r="J34" s="149">
        <f>ROUND(((SUM(BF124:BF236))*I34),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40</v>
      </c>
      <c r="F35" s="149">
        <f>ROUND((SUM(BG124:BG236)),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41</v>
      </c>
      <c r="F36" s="149">
        <f>ROUND((SUM(BH124:BH236)),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42</v>
      </c>
      <c r="F37" s="149">
        <f>ROUND((SUM(BI124:BI236)),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43</v>
      </c>
      <c r="E39" s="153"/>
      <c r="F39" s="153"/>
      <c r="G39" s="154" t="s">
        <v>44</v>
      </c>
      <c r="H39" s="155" t="s">
        <v>45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46</v>
      </c>
      <c r="E50" s="159"/>
      <c r="F50" s="159"/>
      <c r="G50" s="158" t="s">
        <v>47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48</v>
      </c>
      <c r="E61" s="161"/>
      <c r="F61" s="162" t="s">
        <v>49</v>
      </c>
      <c r="G61" s="160" t="s">
        <v>48</v>
      </c>
      <c r="H61" s="161"/>
      <c r="I61" s="161"/>
      <c r="J61" s="163" t="s">
        <v>49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50</v>
      </c>
      <c r="E65" s="164"/>
      <c r="F65" s="164"/>
      <c r="G65" s="158" t="s">
        <v>51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48</v>
      </c>
      <c r="E76" s="161"/>
      <c r="F76" s="162" t="s">
        <v>49</v>
      </c>
      <c r="G76" s="160" t="s">
        <v>48</v>
      </c>
      <c r="H76" s="161"/>
      <c r="I76" s="161"/>
      <c r="J76" s="163" t="s">
        <v>49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69" t="str">
        <f>E7</f>
        <v xml:space="preserve">Benešov, ul. Jiřího Franka, úsek Antůškova /  Na Spořilově - obnova povrchu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85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 xml:space="preserve">3 - Město + Gasnet  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0" t="s">
        <v>88</v>
      </c>
      <c r="D94" s="171"/>
      <c r="E94" s="171"/>
      <c r="F94" s="171"/>
      <c r="G94" s="171"/>
      <c r="H94" s="171"/>
      <c r="I94" s="171"/>
      <c r="J94" s="172" t="s">
        <v>89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3" t="s">
        <v>90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91</v>
      </c>
    </row>
    <row r="97" hidden="1" s="9" customFormat="1" ht="24.96" customHeight="1">
      <c r="A97" s="9"/>
      <c r="B97" s="174"/>
      <c r="C97" s="175"/>
      <c r="D97" s="176" t="s">
        <v>92</v>
      </c>
      <c r="E97" s="177"/>
      <c r="F97" s="177"/>
      <c r="G97" s="177"/>
      <c r="H97" s="177"/>
      <c r="I97" s="177"/>
      <c r="J97" s="178">
        <f>J125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0"/>
      <c r="C98" s="181"/>
      <c r="D98" s="182" t="s">
        <v>93</v>
      </c>
      <c r="E98" s="183"/>
      <c r="F98" s="183"/>
      <c r="G98" s="183"/>
      <c r="H98" s="183"/>
      <c r="I98" s="183"/>
      <c r="J98" s="184">
        <f>J126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0"/>
      <c r="C99" s="181"/>
      <c r="D99" s="182" t="s">
        <v>94</v>
      </c>
      <c r="E99" s="183"/>
      <c r="F99" s="183"/>
      <c r="G99" s="183"/>
      <c r="H99" s="183"/>
      <c r="I99" s="183"/>
      <c r="J99" s="184">
        <f>J172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0"/>
      <c r="C100" s="181"/>
      <c r="D100" s="182" t="s">
        <v>95</v>
      </c>
      <c r="E100" s="183"/>
      <c r="F100" s="183"/>
      <c r="G100" s="183"/>
      <c r="H100" s="183"/>
      <c r="I100" s="183"/>
      <c r="J100" s="184">
        <f>J179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0"/>
      <c r="C101" s="181"/>
      <c r="D101" s="182" t="s">
        <v>96</v>
      </c>
      <c r="E101" s="183"/>
      <c r="F101" s="183"/>
      <c r="G101" s="183"/>
      <c r="H101" s="183"/>
      <c r="I101" s="183"/>
      <c r="J101" s="184">
        <f>J183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0"/>
      <c r="C102" s="181"/>
      <c r="D102" s="182" t="s">
        <v>97</v>
      </c>
      <c r="E102" s="183"/>
      <c r="F102" s="183"/>
      <c r="G102" s="183"/>
      <c r="H102" s="183"/>
      <c r="I102" s="183"/>
      <c r="J102" s="184">
        <f>J213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0"/>
      <c r="C103" s="181"/>
      <c r="D103" s="182" t="s">
        <v>98</v>
      </c>
      <c r="E103" s="183"/>
      <c r="F103" s="183"/>
      <c r="G103" s="183"/>
      <c r="H103" s="183"/>
      <c r="I103" s="183"/>
      <c r="J103" s="184">
        <f>J230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4"/>
      <c r="C104" s="175"/>
      <c r="D104" s="176" t="s">
        <v>99</v>
      </c>
      <c r="E104" s="177"/>
      <c r="F104" s="177"/>
      <c r="G104" s="177"/>
      <c r="H104" s="177"/>
      <c r="I104" s="177"/>
      <c r="J104" s="178">
        <f>J232</f>
        <v>0</v>
      </c>
      <c r="K104" s="175"/>
      <c r="L104" s="17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100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6.25" customHeight="1">
      <c r="A114" s="37"/>
      <c r="B114" s="38"/>
      <c r="C114" s="39"/>
      <c r="D114" s="39"/>
      <c r="E114" s="169" t="str">
        <f>E7</f>
        <v xml:space="preserve">Benešov, ul. Jiřího Franka, úsek Antůškova /  Na Spořilově - obnova povrchu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85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 xml:space="preserve">3 - Město + Gasnet  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24. 10. 2025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 xml:space="preserve"> </v>
      </c>
      <c r="G120" s="39"/>
      <c r="H120" s="39"/>
      <c r="I120" s="31" t="s">
        <v>29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9"/>
      <c r="E121" s="39"/>
      <c r="F121" s="26" t="str">
        <f>IF(E18="","",E18)</f>
        <v>Vyplň údaj</v>
      </c>
      <c r="G121" s="39"/>
      <c r="H121" s="39"/>
      <c r="I121" s="31" t="s">
        <v>31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86"/>
      <c r="B123" s="187"/>
      <c r="C123" s="188" t="s">
        <v>101</v>
      </c>
      <c r="D123" s="189" t="s">
        <v>58</v>
      </c>
      <c r="E123" s="189" t="s">
        <v>54</v>
      </c>
      <c r="F123" s="189" t="s">
        <v>55</v>
      </c>
      <c r="G123" s="189" t="s">
        <v>102</v>
      </c>
      <c r="H123" s="189" t="s">
        <v>103</v>
      </c>
      <c r="I123" s="189" t="s">
        <v>104</v>
      </c>
      <c r="J123" s="190" t="s">
        <v>89</v>
      </c>
      <c r="K123" s="191" t="s">
        <v>105</v>
      </c>
      <c r="L123" s="192"/>
      <c r="M123" s="99" t="s">
        <v>1</v>
      </c>
      <c r="N123" s="100" t="s">
        <v>37</v>
      </c>
      <c r="O123" s="100" t="s">
        <v>106</v>
      </c>
      <c r="P123" s="100" t="s">
        <v>107</v>
      </c>
      <c r="Q123" s="100" t="s">
        <v>108</v>
      </c>
      <c r="R123" s="100" t="s">
        <v>109</v>
      </c>
      <c r="S123" s="100" t="s">
        <v>110</v>
      </c>
      <c r="T123" s="101" t="s">
        <v>111</v>
      </c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</row>
    <row r="124" s="2" customFormat="1" ht="22.8" customHeight="1">
      <c r="A124" s="37"/>
      <c r="B124" s="38"/>
      <c r="C124" s="106" t="s">
        <v>112</v>
      </c>
      <c r="D124" s="39"/>
      <c r="E124" s="39"/>
      <c r="F124" s="39"/>
      <c r="G124" s="39"/>
      <c r="H124" s="39"/>
      <c r="I124" s="39"/>
      <c r="J124" s="193">
        <f>BK124</f>
        <v>0</v>
      </c>
      <c r="K124" s="39"/>
      <c r="L124" s="43"/>
      <c r="M124" s="102"/>
      <c r="N124" s="194"/>
      <c r="O124" s="103"/>
      <c r="P124" s="195">
        <f>P125+P232</f>
        <v>0</v>
      </c>
      <c r="Q124" s="103"/>
      <c r="R124" s="195">
        <f>R125+R232</f>
        <v>440.54187078000001</v>
      </c>
      <c r="S124" s="103"/>
      <c r="T124" s="196">
        <f>T125+T232</f>
        <v>829.0338999999999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72</v>
      </c>
      <c r="AU124" s="16" t="s">
        <v>91</v>
      </c>
      <c r="BK124" s="197">
        <f>BK125+BK232</f>
        <v>0</v>
      </c>
    </row>
    <row r="125" s="12" customFormat="1" ht="25.92" customHeight="1">
      <c r="A125" s="12"/>
      <c r="B125" s="198"/>
      <c r="C125" s="199"/>
      <c r="D125" s="200" t="s">
        <v>72</v>
      </c>
      <c r="E125" s="201" t="s">
        <v>113</v>
      </c>
      <c r="F125" s="201" t="s">
        <v>114</v>
      </c>
      <c r="G125" s="199"/>
      <c r="H125" s="199"/>
      <c r="I125" s="202"/>
      <c r="J125" s="203">
        <f>BK125</f>
        <v>0</v>
      </c>
      <c r="K125" s="199"/>
      <c r="L125" s="204"/>
      <c r="M125" s="205"/>
      <c r="N125" s="206"/>
      <c r="O125" s="206"/>
      <c r="P125" s="207">
        <f>P126+P172+P179+P183+P213+P230</f>
        <v>0</v>
      </c>
      <c r="Q125" s="206"/>
      <c r="R125" s="207">
        <f>R126+R172+R179+R183+R213+R230</f>
        <v>440.54187078000001</v>
      </c>
      <c r="S125" s="206"/>
      <c r="T125" s="208">
        <f>T126+T172+T179+T183+T213+T230</f>
        <v>829.0338999999999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81</v>
      </c>
      <c r="AT125" s="210" t="s">
        <v>72</v>
      </c>
      <c r="AU125" s="210" t="s">
        <v>73</v>
      </c>
      <c r="AY125" s="209" t="s">
        <v>115</v>
      </c>
      <c r="BK125" s="211">
        <f>BK126+BK172+BK179+BK183+BK213+BK230</f>
        <v>0</v>
      </c>
    </row>
    <row r="126" s="12" customFormat="1" ht="22.8" customHeight="1">
      <c r="A126" s="12"/>
      <c r="B126" s="198"/>
      <c r="C126" s="199"/>
      <c r="D126" s="200" t="s">
        <v>72</v>
      </c>
      <c r="E126" s="212" t="s">
        <v>81</v>
      </c>
      <c r="F126" s="212" t="s">
        <v>116</v>
      </c>
      <c r="G126" s="199"/>
      <c r="H126" s="199"/>
      <c r="I126" s="202"/>
      <c r="J126" s="213">
        <f>BK126</f>
        <v>0</v>
      </c>
      <c r="K126" s="199"/>
      <c r="L126" s="204"/>
      <c r="M126" s="205"/>
      <c r="N126" s="206"/>
      <c r="O126" s="206"/>
      <c r="P126" s="207">
        <f>SUM(P127:P171)</f>
        <v>0</v>
      </c>
      <c r="Q126" s="206"/>
      <c r="R126" s="207">
        <f>SUM(R127:R171)</f>
        <v>34.635609000000002</v>
      </c>
      <c r="S126" s="206"/>
      <c r="T126" s="208">
        <f>SUM(T127:T171)</f>
        <v>814.73389999999995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81</v>
      </c>
      <c r="AT126" s="210" t="s">
        <v>72</v>
      </c>
      <c r="AU126" s="210" t="s">
        <v>81</v>
      </c>
      <c r="AY126" s="209" t="s">
        <v>115</v>
      </c>
      <c r="BK126" s="211">
        <f>SUM(BK127:BK171)</f>
        <v>0</v>
      </c>
    </row>
    <row r="127" s="2" customFormat="1" ht="24.15" customHeight="1">
      <c r="A127" s="37"/>
      <c r="B127" s="38"/>
      <c r="C127" s="214" t="s">
        <v>81</v>
      </c>
      <c r="D127" s="214" t="s">
        <v>117</v>
      </c>
      <c r="E127" s="215" t="s">
        <v>118</v>
      </c>
      <c r="F127" s="216" t="s">
        <v>119</v>
      </c>
      <c r="G127" s="217" t="s">
        <v>120</v>
      </c>
      <c r="H127" s="218">
        <v>18</v>
      </c>
      <c r="I127" s="219"/>
      <c r="J127" s="220">
        <f>ROUND(I127*H127,2)</f>
        <v>0</v>
      </c>
      <c r="K127" s="221"/>
      <c r="L127" s="43"/>
      <c r="M127" s="222" t="s">
        <v>1</v>
      </c>
      <c r="N127" s="223" t="s">
        <v>38</v>
      </c>
      <c r="O127" s="90"/>
      <c r="P127" s="224">
        <f>O127*H127</f>
        <v>0</v>
      </c>
      <c r="Q127" s="224">
        <v>0</v>
      </c>
      <c r="R127" s="224">
        <f>Q127*H127</f>
        <v>0</v>
      </c>
      <c r="S127" s="224">
        <v>0.29499999999999998</v>
      </c>
      <c r="T127" s="225">
        <f>S127*H127</f>
        <v>5.3099999999999996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6" t="s">
        <v>121</v>
      </c>
      <c r="AT127" s="226" t="s">
        <v>117</v>
      </c>
      <c r="AU127" s="226" t="s">
        <v>83</v>
      </c>
      <c r="AY127" s="16" t="s">
        <v>115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6" t="s">
        <v>81</v>
      </c>
      <c r="BK127" s="227">
        <f>ROUND(I127*H127,2)</f>
        <v>0</v>
      </c>
      <c r="BL127" s="16" t="s">
        <v>121</v>
      </c>
      <c r="BM127" s="226" t="s">
        <v>122</v>
      </c>
    </row>
    <row r="128" s="13" customFormat="1">
      <c r="A128" s="13"/>
      <c r="B128" s="228"/>
      <c r="C128" s="229"/>
      <c r="D128" s="230" t="s">
        <v>123</v>
      </c>
      <c r="E128" s="231" t="s">
        <v>1</v>
      </c>
      <c r="F128" s="232" t="s">
        <v>124</v>
      </c>
      <c r="G128" s="229"/>
      <c r="H128" s="233">
        <v>18</v>
      </c>
      <c r="I128" s="234"/>
      <c r="J128" s="229"/>
      <c r="K128" s="229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123</v>
      </c>
      <c r="AU128" s="239" t="s">
        <v>83</v>
      </c>
      <c r="AV128" s="13" t="s">
        <v>83</v>
      </c>
      <c r="AW128" s="13" t="s">
        <v>30</v>
      </c>
      <c r="AX128" s="13" t="s">
        <v>81</v>
      </c>
      <c r="AY128" s="239" t="s">
        <v>115</v>
      </c>
    </row>
    <row r="129" s="2" customFormat="1" ht="16.5" customHeight="1">
      <c r="A129" s="37"/>
      <c r="B129" s="38"/>
      <c r="C129" s="214" t="s">
        <v>83</v>
      </c>
      <c r="D129" s="214" t="s">
        <v>117</v>
      </c>
      <c r="E129" s="215" t="s">
        <v>125</v>
      </c>
      <c r="F129" s="216" t="s">
        <v>126</v>
      </c>
      <c r="G129" s="217" t="s">
        <v>120</v>
      </c>
      <c r="H129" s="218">
        <v>215.99000000000001</v>
      </c>
      <c r="I129" s="219"/>
      <c r="J129" s="220">
        <f>ROUND(I129*H129,2)</f>
        <v>0</v>
      </c>
      <c r="K129" s="221"/>
      <c r="L129" s="43"/>
      <c r="M129" s="222" t="s">
        <v>1</v>
      </c>
      <c r="N129" s="223" t="s">
        <v>38</v>
      </c>
      <c r="O129" s="90"/>
      <c r="P129" s="224">
        <f>O129*H129</f>
        <v>0</v>
      </c>
      <c r="Q129" s="224">
        <v>0</v>
      </c>
      <c r="R129" s="224">
        <f>Q129*H129</f>
        <v>0</v>
      </c>
      <c r="S129" s="224">
        <v>0.22</v>
      </c>
      <c r="T129" s="225">
        <f>S129*H129</f>
        <v>47.517800000000001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6" t="s">
        <v>121</v>
      </c>
      <c r="AT129" s="226" t="s">
        <v>117</v>
      </c>
      <c r="AU129" s="226" t="s">
        <v>83</v>
      </c>
      <c r="AY129" s="16" t="s">
        <v>115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6" t="s">
        <v>81</v>
      </c>
      <c r="BK129" s="227">
        <f>ROUND(I129*H129,2)</f>
        <v>0</v>
      </c>
      <c r="BL129" s="16" t="s">
        <v>121</v>
      </c>
      <c r="BM129" s="226" t="s">
        <v>127</v>
      </c>
    </row>
    <row r="130" s="13" customFormat="1">
      <c r="A130" s="13"/>
      <c r="B130" s="228"/>
      <c r="C130" s="229"/>
      <c r="D130" s="230" t="s">
        <v>123</v>
      </c>
      <c r="E130" s="231" t="s">
        <v>1</v>
      </c>
      <c r="F130" s="232" t="s">
        <v>128</v>
      </c>
      <c r="G130" s="229"/>
      <c r="H130" s="233">
        <v>11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123</v>
      </c>
      <c r="AU130" s="239" t="s">
        <v>83</v>
      </c>
      <c r="AV130" s="13" t="s">
        <v>83</v>
      </c>
      <c r="AW130" s="13" t="s">
        <v>30</v>
      </c>
      <c r="AX130" s="13" t="s">
        <v>73</v>
      </c>
      <c r="AY130" s="239" t="s">
        <v>115</v>
      </c>
    </row>
    <row r="131" s="13" customFormat="1">
      <c r="A131" s="13"/>
      <c r="B131" s="228"/>
      <c r="C131" s="229"/>
      <c r="D131" s="230" t="s">
        <v>123</v>
      </c>
      <c r="E131" s="231" t="s">
        <v>1</v>
      </c>
      <c r="F131" s="232" t="s">
        <v>129</v>
      </c>
      <c r="G131" s="229"/>
      <c r="H131" s="233">
        <v>156.30000000000001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123</v>
      </c>
      <c r="AU131" s="239" t="s">
        <v>83</v>
      </c>
      <c r="AV131" s="13" t="s">
        <v>83</v>
      </c>
      <c r="AW131" s="13" t="s">
        <v>30</v>
      </c>
      <c r="AX131" s="13" t="s">
        <v>73</v>
      </c>
      <c r="AY131" s="239" t="s">
        <v>115</v>
      </c>
    </row>
    <row r="132" s="13" customFormat="1">
      <c r="A132" s="13"/>
      <c r="B132" s="228"/>
      <c r="C132" s="229"/>
      <c r="D132" s="230" t="s">
        <v>123</v>
      </c>
      <c r="E132" s="231" t="s">
        <v>1</v>
      </c>
      <c r="F132" s="232" t="s">
        <v>130</v>
      </c>
      <c r="G132" s="229"/>
      <c r="H132" s="233">
        <v>48.689999999999998</v>
      </c>
      <c r="I132" s="234"/>
      <c r="J132" s="229"/>
      <c r="K132" s="229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123</v>
      </c>
      <c r="AU132" s="239" t="s">
        <v>83</v>
      </c>
      <c r="AV132" s="13" t="s">
        <v>83</v>
      </c>
      <c r="AW132" s="13" t="s">
        <v>30</v>
      </c>
      <c r="AX132" s="13" t="s">
        <v>73</v>
      </c>
      <c r="AY132" s="239" t="s">
        <v>115</v>
      </c>
    </row>
    <row r="133" s="14" customFormat="1">
      <c r="A133" s="14"/>
      <c r="B133" s="240"/>
      <c r="C133" s="241"/>
      <c r="D133" s="230" t="s">
        <v>123</v>
      </c>
      <c r="E133" s="242" t="s">
        <v>1</v>
      </c>
      <c r="F133" s="243" t="s">
        <v>131</v>
      </c>
      <c r="G133" s="241"/>
      <c r="H133" s="244">
        <v>215.99000000000001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0" t="s">
        <v>123</v>
      </c>
      <c r="AU133" s="250" t="s">
        <v>83</v>
      </c>
      <c r="AV133" s="14" t="s">
        <v>121</v>
      </c>
      <c r="AW133" s="14" t="s">
        <v>30</v>
      </c>
      <c r="AX133" s="14" t="s">
        <v>81</v>
      </c>
      <c r="AY133" s="250" t="s">
        <v>115</v>
      </c>
    </row>
    <row r="134" s="2" customFormat="1" ht="24.15" customHeight="1">
      <c r="A134" s="37"/>
      <c r="B134" s="38"/>
      <c r="C134" s="214" t="s">
        <v>78</v>
      </c>
      <c r="D134" s="214" t="s">
        <v>117</v>
      </c>
      <c r="E134" s="215" t="s">
        <v>132</v>
      </c>
      <c r="F134" s="216" t="s">
        <v>133</v>
      </c>
      <c r="G134" s="217" t="s">
        <v>120</v>
      </c>
      <c r="H134" s="218">
        <v>388.74000000000001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38</v>
      </c>
      <c r="O134" s="90"/>
      <c r="P134" s="224">
        <f>O134*H134</f>
        <v>0</v>
      </c>
      <c r="Q134" s="224">
        <v>0</v>
      </c>
      <c r="R134" s="224">
        <f>Q134*H134</f>
        <v>0</v>
      </c>
      <c r="S134" s="224">
        <v>0.44</v>
      </c>
      <c r="T134" s="225">
        <f>S134*H134</f>
        <v>171.04560000000001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121</v>
      </c>
      <c r="AT134" s="226" t="s">
        <v>117</v>
      </c>
      <c r="AU134" s="226" t="s">
        <v>83</v>
      </c>
      <c r="AY134" s="16" t="s">
        <v>115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81</v>
      </c>
      <c r="BK134" s="227">
        <f>ROUND(I134*H134,2)</f>
        <v>0</v>
      </c>
      <c r="BL134" s="16" t="s">
        <v>121</v>
      </c>
      <c r="BM134" s="226" t="s">
        <v>134</v>
      </c>
    </row>
    <row r="135" s="13" customFormat="1">
      <c r="A135" s="13"/>
      <c r="B135" s="228"/>
      <c r="C135" s="229"/>
      <c r="D135" s="230" t="s">
        <v>123</v>
      </c>
      <c r="E135" s="231" t="s">
        <v>1</v>
      </c>
      <c r="F135" s="232" t="s">
        <v>135</v>
      </c>
      <c r="G135" s="229"/>
      <c r="H135" s="233">
        <v>388.74000000000001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123</v>
      </c>
      <c r="AU135" s="239" t="s">
        <v>83</v>
      </c>
      <c r="AV135" s="13" t="s">
        <v>83</v>
      </c>
      <c r="AW135" s="13" t="s">
        <v>30</v>
      </c>
      <c r="AX135" s="13" t="s">
        <v>81</v>
      </c>
      <c r="AY135" s="239" t="s">
        <v>115</v>
      </c>
    </row>
    <row r="136" s="2" customFormat="1" ht="24.15" customHeight="1">
      <c r="A136" s="37"/>
      <c r="B136" s="38"/>
      <c r="C136" s="214" t="s">
        <v>121</v>
      </c>
      <c r="D136" s="214" t="s">
        <v>117</v>
      </c>
      <c r="E136" s="215" t="s">
        <v>136</v>
      </c>
      <c r="F136" s="216" t="s">
        <v>137</v>
      </c>
      <c r="G136" s="217" t="s">
        <v>120</v>
      </c>
      <c r="H136" s="218">
        <v>2424.3000000000002</v>
      </c>
      <c r="I136" s="219"/>
      <c r="J136" s="220">
        <f>ROUND(I136*H136,2)</f>
        <v>0</v>
      </c>
      <c r="K136" s="221"/>
      <c r="L136" s="43"/>
      <c r="M136" s="222" t="s">
        <v>1</v>
      </c>
      <c r="N136" s="223" t="s">
        <v>38</v>
      </c>
      <c r="O136" s="90"/>
      <c r="P136" s="224">
        <f>O136*H136</f>
        <v>0</v>
      </c>
      <c r="Q136" s="224">
        <v>3.0000000000000001E-05</v>
      </c>
      <c r="R136" s="224">
        <f>Q136*H136</f>
        <v>0.072729000000000002</v>
      </c>
      <c r="S136" s="224">
        <v>0.23000000000000001</v>
      </c>
      <c r="T136" s="225">
        <f>S136*H136</f>
        <v>557.58900000000006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6" t="s">
        <v>121</v>
      </c>
      <c r="AT136" s="226" t="s">
        <v>117</v>
      </c>
      <c r="AU136" s="226" t="s">
        <v>83</v>
      </c>
      <c r="AY136" s="16" t="s">
        <v>115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6" t="s">
        <v>81</v>
      </c>
      <c r="BK136" s="227">
        <f>ROUND(I136*H136,2)</f>
        <v>0</v>
      </c>
      <c r="BL136" s="16" t="s">
        <v>121</v>
      </c>
      <c r="BM136" s="226" t="s">
        <v>138</v>
      </c>
    </row>
    <row r="137" s="13" customFormat="1">
      <c r="A137" s="13"/>
      <c r="B137" s="228"/>
      <c r="C137" s="229"/>
      <c r="D137" s="230" t="s">
        <v>123</v>
      </c>
      <c r="E137" s="231" t="s">
        <v>1</v>
      </c>
      <c r="F137" s="232" t="s">
        <v>139</v>
      </c>
      <c r="G137" s="229"/>
      <c r="H137" s="233">
        <v>2591.5999999999999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123</v>
      </c>
      <c r="AU137" s="239" t="s">
        <v>83</v>
      </c>
      <c r="AV137" s="13" t="s">
        <v>83</v>
      </c>
      <c r="AW137" s="13" t="s">
        <v>30</v>
      </c>
      <c r="AX137" s="13" t="s">
        <v>73</v>
      </c>
      <c r="AY137" s="239" t="s">
        <v>115</v>
      </c>
    </row>
    <row r="138" s="13" customFormat="1">
      <c r="A138" s="13"/>
      <c r="B138" s="228"/>
      <c r="C138" s="229"/>
      <c r="D138" s="230" t="s">
        <v>123</v>
      </c>
      <c r="E138" s="231" t="s">
        <v>1</v>
      </c>
      <c r="F138" s="232" t="s">
        <v>140</v>
      </c>
      <c r="G138" s="229"/>
      <c r="H138" s="233">
        <v>-11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123</v>
      </c>
      <c r="AU138" s="239" t="s">
        <v>83</v>
      </c>
      <c r="AV138" s="13" t="s">
        <v>83</v>
      </c>
      <c r="AW138" s="13" t="s">
        <v>30</v>
      </c>
      <c r="AX138" s="13" t="s">
        <v>73</v>
      </c>
      <c r="AY138" s="239" t="s">
        <v>115</v>
      </c>
    </row>
    <row r="139" s="13" customFormat="1">
      <c r="A139" s="13"/>
      <c r="B139" s="228"/>
      <c r="C139" s="229"/>
      <c r="D139" s="230" t="s">
        <v>123</v>
      </c>
      <c r="E139" s="231" t="s">
        <v>1</v>
      </c>
      <c r="F139" s="232" t="s">
        <v>141</v>
      </c>
      <c r="G139" s="229"/>
      <c r="H139" s="233">
        <v>-156.30000000000001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123</v>
      </c>
      <c r="AU139" s="239" t="s">
        <v>83</v>
      </c>
      <c r="AV139" s="13" t="s">
        <v>83</v>
      </c>
      <c r="AW139" s="13" t="s">
        <v>30</v>
      </c>
      <c r="AX139" s="13" t="s">
        <v>73</v>
      </c>
      <c r="AY139" s="239" t="s">
        <v>115</v>
      </c>
    </row>
    <row r="140" s="14" customFormat="1">
      <c r="A140" s="14"/>
      <c r="B140" s="240"/>
      <c r="C140" s="241"/>
      <c r="D140" s="230" t="s">
        <v>123</v>
      </c>
      <c r="E140" s="242" t="s">
        <v>1</v>
      </c>
      <c r="F140" s="243" t="s">
        <v>131</v>
      </c>
      <c r="G140" s="241"/>
      <c r="H140" s="244">
        <v>2424.2999999999997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123</v>
      </c>
      <c r="AU140" s="250" t="s">
        <v>83</v>
      </c>
      <c r="AV140" s="14" t="s">
        <v>121</v>
      </c>
      <c r="AW140" s="14" t="s">
        <v>30</v>
      </c>
      <c r="AX140" s="14" t="s">
        <v>81</v>
      </c>
      <c r="AY140" s="250" t="s">
        <v>115</v>
      </c>
    </row>
    <row r="141" s="2" customFormat="1" ht="16.5" customHeight="1">
      <c r="A141" s="37"/>
      <c r="B141" s="38"/>
      <c r="C141" s="214" t="s">
        <v>142</v>
      </c>
      <c r="D141" s="214" t="s">
        <v>117</v>
      </c>
      <c r="E141" s="215" t="s">
        <v>143</v>
      </c>
      <c r="F141" s="216" t="s">
        <v>144</v>
      </c>
      <c r="G141" s="217" t="s">
        <v>145</v>
      </c>
      <c r="H141" s="218">
        <v>162.30000000000001</v>
      </c>
      <c r="I141" s="219"/>
      <c r="J141" s="220">
        <f>ROUND(I141*H141,2)</f>
        <v>0</v>
      </c>
      <c r="K141" s="221"/>
      <c r="L141" s="43"/>
      <c r="M141" s="222" t="s">
        <v>1</v>
      </c>
      <c r="N141" s="223" t="s">
        <v>38</v>
      </c>
      <c r="O141" s="90"/>
      <c r="P141" s="224">
        <f>O141*H141</f>
        <v>0</v>
      </c>
      <c r="Q141" s="224">
        <v>0</v>
      </c>
      <c r="R141" s="224">
        <f>Q141*H141</f>
        <v>0</v>
      </c>
      <c r="S141" s="224">
        <v>0.20499999999999999</v>
      </c>
      <c r="T141" s="225">
        <f>S141*H141</f>
        <v>33.271500000000003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121</v>
      </c>
      <c r="AT141" s="226" t="s">
        <v>117</v>
      </c>
      <c r="AU141" s="226" t="s">
        <v>83</v>
      </c>
      <c r="AY141" s="16" t="s">
        <v>115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81</v>
      </c>
      <c r="BK141" s="227">
        <f>ROUND(I141*H141,2)</f>
        <v>0</v>
      </c>
      <c r="BL141" s="16" t="s">
        <v>121</v>
      </c>
      <c r="BM141" s="226" t="s">
        <v>146</v>
      </c>
    </row>
    <row r="142" s="13" customFormat="1">
      <c r="A142" s="13"/>
      <c r="B142" s="228"/>
      <c r="C142" s="229"/>
      <c r="D142" s="230" t="s">
        <v>123</v>
      </c>
      <c r="E142" s="231" t="s">
        <v>1</v>
      </c>
      <c r="F142" s="232" t="s">
        <v>147</v>
      </c>
      <c r="G142" s="229"/>
      <c r="H142" s="233">
        <v>85.5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123</v>
      </c>
      <c r="AU142" s="239" t="s">
        <v>83</v>
      </c>
      <c r="AV142" s="13" t="s">
        <v>83</v>
      </c>
      <c r="AW142" s="13" t="s">
        <v>30</v>
      </c>
      <c r="AX142" s="13" t="s">
        <v>73</v>
      </c>
      <c r="AY142" s="239" t="s">
        <v>115</v>
      </c>
    </row>
    <row r="143" s="13" customFormat="1">
      <c r="A143" s="13"/>
      <c r="B143" s="228"/>
      <c r="C143" s="229"/>
      <c r="D143" s="230" t="s">
        <v>123</v>
      </c>
      <c r="E143" s="231" t="s">
        <v>1</v>
      </c>
      <c r="F143" s="232" t="s">
        <v>148</v>
      </c>
      <c r="G143" s="229"/>
      <c r="H143" s="233">
        <v>55.200000000000003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123</v>
      </c>
      <c r="AU143" s="239" t="s">
        <v>83</v>
      </c>
      <c r="AV143" s="13" t="s">
        <v>83</v>
      </c>
      <c r="AW143" s="13" t="s">
        <v>30</v>
      </c>
      <c r="AX143" s="13" t="s">
        <v>73</v>
      </c>
      <c r="AY143" s="239" t="s">
        <v>115</v>
      </c>
    </row>
    <row r="144" s="13" customFormat="1">
      <c r="A144" s="13"/>
      <c r="B144" s="228"/>
      <c r="C144" s="229"/>
      <c r="D144" s="230" t="s">
        <v>123</v>
      </c>
      <c r="E144" s="231" t="s">
        <v>1</v>
      </c>
      <c r="F144" s="232" t="s">
        <v>149</v>
      </c>
      <c r="G144" s="229"/>
      <c r="H144" s="233">
        <v>21.600000000000001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123</v>
      </c>
      <c r="AU144" s="239" t="s">
        <v>83</v>
      </c>
      <c r="AV144" s="13" t="s">
        <v>83</v>
      </c>
      <c r="AW144" s="13" t="s">
        <v>30</v>
      </c>
      <c r="AX144" s="13" t="s">
        <v>73</v>
      </c>
      <c r="AY144" s="239" t="s">
        <v>115</v>
      </c>
    </row>
    <row r="145" s="14" customFormat="1">
      <c r="A145" s="14"/>
      <c r="B145" s="240"/>
      <c r="C145" s="241"/>
      <c r="D145" s="230" t="s">
        <v>123</v>
      </c>
      <c r="E145" s="242" t="s">
        <v>1</v>
      </c>
      <c r="F145" s="243" t="s">
        <v>131</v>
      </c>
      <c r="G145" s="241"/>
      <c r="H145" s="244">
        <v>162.30000000000001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123</v>
      </c>
      <c r="AU145" s="250" t="s">
        <v>83</v>
      </c>
      <c r="AV145" s="14" t="s">
        <v>121</v>
      </c>
      <c r="AW145" s="14" t="s">
        <v>30</v>
      </c>
      <c r="AX145" s="14" t="s">
        <v>81</v>
      </c>
      <c r="AY145" s="250" t="s">
        <v>115</v>
      </c>
    </row>
    <row r="146" s="2" customFormat="1" ht="24.15" customHeight="1">
      <c r="A146" s="37"/>
      <c r="B146" s="38"/>
      <c r="C146" s="214" t="s">
        <v>150</v>
      </c>
      <c r="D146" s="214" t="s">
        <v>117</v>
      </c>
      <c r="E146" s="215" t="s">
        <v>151</v>
      </c>
      <c r="F146" s="216" t="s">
        <v>152</v>
      </c>
      <c r="G146" s="217" t="s">
        <v>153</v>
      </c>
      <c r="H146" s="218">
        <v>12.173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38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121</v>
      </c>
      <c r="AT146" s="226" t="s">
        <v>117</v>
      </c>
      <c r="AU146" s="226" t="s">
        <v>83</v>
      </c>
      <c r="AY146" s="16" t="s">
        <v>115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81</v>
      </c>
      <c r="BK146" s="227">
        <f>ROUND(I146*H146,2)</f>
        <v>0</v>
      </c>
      <c r="BL146" s="16" t="s">
        <v>121</v>
      </c>
      <c r="BM146" s="226" t="s">
        <v>154</v>
      </c>
    </row>
    <row r="147" s="13" customFormat="1">
      <c r="A147" s="13"/>
      <c r="B147" s="228"/>
      <c r="C147" s="229"/>
      <c r="D147" s="230" t="s">
        <v>123</v>
      </c>
      <c r="E147" s="231" t="s">
        <v>1</v>
      </c>
      <c r="F147" s="232" t="s">
        <v>155</v>
      </c>
      <c r="G147" s="229"/>
      <c r="H147" s="233">
        <v>12.173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123</v>
      </c>
      <c r="AU147" s="239" t="s">
        <v>83</v>
      </c>
      <c r="AV147" s="13" t="s">
        <v>83</v>
      </c>
      <c r="AW147" s="13" t="s">
        <v>30</v>
      </c>
      <c r="AX147" s="13" t="s">
        <v>81</v>
      </c>
      <c r="AY147" s="239" t="s">
        <v>115</v>
      </c>
    </row>
    <row r="148" s="2" customFormat="1" ht="37.8" customHeight="1">
      <c r="A148" s="37"/>
      <c r="B148" s="38"/>
      <c r="C148" s="214" t="s">
        <v>156</v>
      </c>
      <c r="D148" s="214" t="s">
        <v>117</v>
      </c>
      <c r="E148" s="215" t="s">
        <v>157</v>
      </c>
      <c r="F148" s="216" t="s">
        <v>158</v>
      </c>
      <c r="G148" s="217" t="s">
        <v>153</v>
      </c>
      <c r="H148" s="218">
        <v>24.344999999999999</v>
      </c>
      <c r="I148" s="219"/>
      <c r="J148" s="220">
        <f>ROUND(I148*H148,2)</f>
        <v>0</v>
      </c>
      <c r="K148" s="221"/>
      <c r="L148" s="43"/>
      <c r="M148" s="222" t="s">
        <v>1</v>
      </c>
      <c r="N148" s="223" t="s">
        <v>38</v>
      </c>
      <c r="O148" s="90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6" t="s">
        <v>121</v>
      </c>
      <c r="AT148" s="226" t="s">
        <v>117</v>
      </c>
      <c r="AU148" s="226" t="s">
        <v>83</v>
      </c>
      <c r="AY148" s="16" t="s">
        <v>115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6" t="s">
        <v>81</v>
      </c>
      <c r="BK148" s="227">
        <f>ROUND(I148*H148,2)</f>
        <v>0</v>
      </c>
      <c r="BL148" s="16" t="s">
        <v>121</v>
      </c>
      <c r="BM148" s="226" t="s">
        <v>159</v>
      </c>
    </row>
    <row r="149" s="13" customFormat="1">
      <c r="A149" s="13"/>
      <c r="B149" s="228"/>
      <c r="C149" s="229"/>
      <c r="D149" s="230" t="s">
        <v>123</v>
      </c>
      <c r="E149" s="231" t="s">
        <v>1</v>
      </c>
      <c r="F149" s="232" t="s">
        <v>160</v>
      </c>
      <c r="G149" s="229"/>
      <c r="H149" s="233">
        <v>24.344999999999999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123</v>
      </c>
      <c r="AU149" s="239" t="s">
        <v>83</v>
      </c>
      <c r="AV149" s="13" t="s">
        <v>83</v>
      </c>
      <c r="AW149" s="13" t="s">
        <v>30</v>
      </c>
      <c r="AX149" s="13" t="s">
        <v>81</v>
      </c>
      <c r="AY149" s="239" t="s">
        <v>115</v>
      </c>
    </row>
    <row r="150" s="2" customFormat="1" ht="37.8" customHeight="1">
      <c r="A150" s="37"/>
      <c r="B150" s="38"/>
      <c r="C150" s="214" t="s">
        <v>161</v>
      </c>
      <c r="D150" s="214" t="s">
        <v>117</v>
      </c>
      <c r="E150" s="215" t="s">
        <v>162</v>
      </c>
      <c r="F150" s="216" t="s">
        <v>163</v>
      </c>
      <c r="G150" s="217" t="s">
        <v>153</v>
      </c>
      <c r="H150" s="218">
        <v>36.518000000000001</v>
      </c>
      <c r="I150" s="219"/>
      <c r="J150" s="220">
        <f>ROUND(I150*H150,2)</f>
        <v>0</v>
      </c>
      <c r="K150" s="221"/>
      <c r="L150" s="43"/>
      <c r="M150" s="222" t="s">
        <v>1</v>
      </c>
      <c r="N150" s="223" t="s">
        <v>38</v>
      </c>
      <c r="O150" s="90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6" t="s">
        <v>121</v>
      </c>
      <c r="AT150" s="226" t="s">
        <v>117</v>
      </c>
      <c r="AU150" s="226" t="s">
        <v>83</v>
      </c>
      <c r="AY150" s="16" t="s">
        <v>115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6" t="s">
        <v>81</v>
      </c>
      <c r="BK150" s="227">
        <f>ROUND(I150*H150,2)</f>
        <v>0</v>
      </c>
      <c r="BL150" s="16" t="s">
        <v>121</v>
      </c>
      <c r="BM150" s="226" t="s">
        <v>164</v>
      </c>
    </row>
    <row r="151" s="13" customFormat="1">
      <c r="A151" s="13"/>
      <c r="B151" s="228"/>
      <c r="C151" s="229"/>
      <c r="D151" s="230" t="s">
        <v>123</v>
      </c>
      <c r="E151" s="231" t="s">
        <v>1</v>
      </c>
      <c r="F151" s="232" t="s">
        <v>165</v>
      </c>
      <c r="G151" s="229"/>
      <c r="H151" s="233">
        <v>36.518000000000001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123</v>
      </c>
      <c r="AU151" s="239" t="s">
        <v>83</v>
      </c>
      <c r="AV151" s="13" t="s">
        <v>83</v>
      </c>
      <c r="AW151" s="13" t="s">
        <v>30</v>
      </c>
      <c r="AX151" s="13" t="s">
        <v>81</v>
      </c>
      <c r="AY151" s="239" t="s">
        <v>115</v>
      </c>
    </row>
    <row r="152" s="2" customFormat="1" ht="37.8" customHeight="1">
      <c r="A152" s="37"/>
      <c r="B152" s="38"/>
      <c r="C152" s="214" t="s">
        <v>166</v>
      </c>
      <c r="D152" s="214" t="s">
        <v>117</v>
      </c>
      <c r="E152" s="215" t="s">
        <v>167</v>
      </c>
      <c r="F152" s="216" t="s">
        <v>168</v>
      </c>
      <c r="G152" s="217" t="s">
        <v>153</v>
      </c>
      <c r="H152" s="218">
        <v>365.18000000000001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38</v>
      </c>
      <c r="O152" s="90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121</v>
      </c>
      <c r="AT152" s="226" t="s">
        <v>117</v>
      </c>
      <c r="AU152" s="226" t="s">
        <v>83</v>
      </c>
      <c r="AY152" s="16" t="s">
        <v>115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81</v>
      </c>
      <c r="BK152" s="227">
        <f>ROUND(I152*H152,2)</f>
        <v>0</v>
      </c>
      <c r="BL152" s="16" t="s">
        <v>121</v>
      </c>
      <c r="BM152" s="226" t="s">
        <v>169</v>
      </c>
    </row>
    <row r="153" s="13" customFormat="1">
      <c r="A153" s="13"/>
      <c r="B153" s="228"/>
      <c r="C153" s="229"/>
      <c r="D153" s="230" t="s">
        <v>123</v>
      </c>
      <c r="E153" s="231" t="s">
        <v>1</v>
      </c>
      <c r="F153" s="232" t="s">
        <v>170</v>
      </c>
      <c r="G153" s="229"/>
      <c r="H153" s="233">
        <v>365.18000000000001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123</v>
      </c>
      <c r="AU153" s="239" t="s">
        <v>83</v>
      </c>
      <c r="AV153" s="13" t="s">
        <v>83</v>
      </c>
      <c r="AW153" s="13" t="s">
        <v>30</v>
      </c>
      <c r="AX153" s="13" t="s">
        <v>81</v>
      </c>
      <c r="AY153" s="239" t="s">
        <v>115</v>
      </c>
    </row>
    <row r="154" s="2" customFormat="1" ht="24.15" customHeight="1">
      <c r="A154" s="37"/>
      <c r="B154" s="38"/>
      <c r="C154" s="214" t="s">
        <v>171</v>
      </c>
      <c r="D154" s="214" t="s">
        <v>117</v>
      </c>
      <c r="E154" s="215" t="s">
        <v>172</v>
      </c>
      <c r="F154" s="216" t="s">
        <v>173</v>
      </c>
      <c r="G154" s="217" t="s">
        <v>153</v>
      </c>
      <c r="H154" s="218">
        <v>24.344999999999999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38</v>
      </c>
      <c r="O154" s="90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121</v>
      </c>
      <c r="AT154" s="226" t="s">
        <v>117</v>
      </c>
      <c r="AU154" s="226" t="s">
        <v>83</v>
      </c>
      <c r="AY154" s="16" t="s">
        <v>115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81</v>
      </c>
      <c r="BK154" s="227">
        <f>ROUND(I154*H154,2)</f>
        <v>0</v>
      </c>
      <c r="BL154" s="16" t="s">
        <v>121</v>
      </c>
      <c r="BM154" s="226" t="s">
        <v>174</v>
      </c>
    </row>
    <row r="155" s="2" customFormat="1" ht="33" customHeight="1">
      <c r="A155" s="37"/>
      <c r="B155" s="38"/>
      <c r="C155" s="214" t="s">
        <v>175</v>
      </c>
      <c r="D155" s="214" t="s">
        <v>117</v>
      </c>
      <c r="E155" s="215" t="s">
        <v>176</v>
      </c>
      <c r="F155" s="216" t="s">
        <v>177</v>
      </c>
      <c r="G155" s="217" t="s">
        <v>178</v>
      </c>
      <c r="H155" s="218">
        <v>73.036000000000001</v>
      </c>
      <c r="I155" s="219"/>
      <c r="J155" s="220">
        <f>ROUND(I155*H155,2)</f>
        <v>0</v>
      </c>
      <c r="K155" s="221"/>
      <c r="L155" s="43"/>
      <c r="M155" s="222" t="s">
        <v>1</v>
      </c>
      <c r="N155" s="223" t="s">
        <v>38</v>
      </c>
      <c r="O155" s="90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6" t="s">
        <v>121</v>
      </c>
      <c r="AT155" s="226" t="s">
        <v>117</v>
      </c>
      <c r="AU155" s="226" t="s">
        <v>83</v>
      </c>
      <c r="AY155" s="16" t="s">
        <v>115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6" t="s">
        <v>81</v>
      </c>
      <c r="BK155" s="227">
        <f>ROUND(I155*H155,2)</f>
        <v>0</v>
      </c>
      <c r="BL155" s="16" t="s">
        <v>121</v>
      </c>
      <c r="BM155" s="226" t="s">
        <v>179</v>
      </c>
    </row>
    <row r="156" s="13" customFormat="1">
      <c r="A156" s="13"/>
      <c r="B156" s="228"/>
      <c r="C156" s="229"/>
      <c r="D156" s="230" t="s">
        <v>123</v>
      </c>
      <c r="E156" s="231" t="s">
        <v>1</v>
      </c>
      <c r="F156" s="232" t="s">
        <v>180</v>
      </c>
      <c r="G156" s="229"/>
      <c r="H156" s="233">
        <v>73.036000000000001</v>
      </c>
      <c r="I156" s="234"/>
      <c r="J156" s="229"/>
      <c r="K156" s="229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123</v>
      </c>
      <c r="AU156" s="239" t="s">
        <v>83</v>
      </c>
      <c r="AV156" s="13" t="s">
        <v>83</v>
      </c>
      <c r="AW156" s="13" t="s">
        <v>30</v>
      </c>
      <c r="AX156" s="13" t="s">
        <v>81</v>
      </c>
      <c r="AY156" s="239" t="s">
        <v>115</v>
      </c>
    </row>
    <row r="157" s="2" customFormat="1" ht="16.5" customHeight="1">
      <c r="A157" s="37"/>
      <c r="B157" s="38"/>
      <c r="C157" s="214" t="s">
        <v>8</v>
      </c>
      <c r="D157" s="214" t="s">
        <v>117</v>
      </c>
      <c r="E157" s="215" t="s">
        <v>181</v>
      </c>
      <c r="F157" s="216" t="s">
        <v>182</v>
      </c>
      <c r="G157" s="217" t="s">
        <v>153</v>
      </c>
      <c r="H157" s="218">
        <v>36.518000000000001</v>
      </c>
      <c r="I157" s="219"/>
      <c r="J157" s="220">
        <f>ROUND(I157*H157,2)</f>
        <v>0</v>
      </c>
      <c r="K157" s="221"/>
      <c r="L157" s="43"/>
      <c r="M157" s="222" t="s">
        <v>1</v>
      </c>
      <c r="N157" s="223" t="s">
        <v>38</v>
      </c>
      <c r="O157" s="90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6" t="s">
        <v>121</v>
      </c>
      <c r="AT157" s="226" t="s">
        <v>117</v>
      </c>
      <c r="AU157" s="226" t="s">
        <v>83</v>
      </c>
      <c r="AY157" s="16" t="s">
        <v>115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6" t="s">
        <v>81</v>
      </c>
      <c r="BK157" s="227">
        <f>ROUND(I157*H157,2)</f>
        <v>0</v>
      </c>
      <c r="BL157" s="16" t="s">
        <v>121</v>
      </c>
      <c r="BM157" s="226" t="s">
        <v>183</v>
      </c>
    </row>
    <row r="158" s="2" customFormat="1" ht="24.15" customHeight="1">
      <c r="A158" s="37"/>
      <c r="B158" s="38"/>
      <c r="C158" s="214" t="s">
        <v>184</v>
      </c>
      <c r="D158" s="214" t="s">
        <v>117</v>
      </c>
      <c r="E158" s="215" t="s">
        <v>185</v>
      </c>
      <c r="F158" s="216" t="s">
        <v>186</v>
      </c>
      <c r="G158" s="217" t="s">
        <v>120</v>
      </c>
      <c r="H158" s="218">
        <v>604.73000000000002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38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121</v>
      </c>
      <c r="AT158" s="226" t="s">
        <v>117</v>
      </c>
      <c r="AU158" s="226" t="s">
        <v>83</v>
      </c>
      <c r="AY158" s="16" t="s">
        <v>115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81</v>
      </c>
      <c r="BK158" s="227">
        <f>ROUND(I158*H158,2)</f>
        <v>0</v>
      </c>
      <c r="BL158" s="16" t="s">
        <v>121</v>
      </c>
      <c r="BM158" s="226" t="s">
        <v>187</v>
      </c>
    </row>
    <row r="159" s="13" customFormat="1">
      <c r="A159" s="13"/>
      <c r="B159" s="228"/>
      <c r="C159" s="229"/>
      <c r="D159" s="230" t="s">
        <v>123</v>
      </c>
      <c r="E159" s="231" t="s">
        <v>1</v>
      </c>
      <c r="F159" s="232" t="s">
        <v>188</v>
      </c>
      <c r="G159" s="229"/>
      <c r="H159" s="233">
        <v>388.74000000000001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123</v>
      </c>
      <c r="AU159" s="239" t="s">
        <v>83</v>
      </c>
      <c r="AV159" s="13" t="s">
        <v>83</v>
      </c>
      <c r="AW159" s="13" t="s">
        <v>30</v>
      </c>
      <c r="AX159" s="13" t="s">
        <v>73</v>
      </c>
      <c r="AY159" s="239" t="s">
        <v>115</v>
      </c>
    </row>
    <row r="160" s="13" customFormat="1">
      <c r="A160" s="13"/>
      <c r="B160" s="228"/>
      <c r="C160" s="229"/>
      <c r="D160" s="230" t="s">
        <v>123</v>
      </c>
      <c r="E160" s="231" t="s">
        <v>1</v>
      </c>
      <c r="F160" s="232" t="s">
        <v>189</v>
      </c>
      <c r="G160" s="229"/>
      <c r="H160" s="233">
        <v>215.99000000000001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123</v>
      </c>
      <c r="AU160" s="239" t="s">
        <v>83</v>
      </c>
      <c r="AV160" s="13" t="s">
        <v>83</v>
      </c>
      <c r="AW160" s="13" t="s">
        <v>30</v>
      </c>
      <c r="AX160" s="13" t="s">
        <v>73</v>
      </c>
      <c r="AY160" s="239" t="s">
        <v>115</v>
      </c>
    </row>
    <row r="161" s="14" customFormat="1">
      <c r="A161" s="14"/>
      <c r="B161" s="240"/>
      <c r="C161" s="241"/>
      <c r="D161" s="230" t="s">
        <v>123</v>
      </c>
      <c r="E161" s="242" t="s">
        <v>1</v>
      </c>
      <c r="F161" s="243" t="s">
        <v>131</v>
      </c>
      <c r="G161" s="241"/>
      <c r="H161" s="244">
        <v>604.73000000000002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123</v>
      </c>
      <c r="AU161" s="250" t="s">
        <v>83</v>
      </c>
      <c r="AV161" s="14" t="s">
        <v>121</v>
      </c>
      <c r="AW161" s="14" t="s">
        <v>30</v>
      </c>
      <c r="AX161" s="14" t="s">
        <v>81</v>
      </c>
      <c r="AY161" s="250" t="s">
        <v>115</v>
      </c>
    </row>
    <row r="162" s="2" customFormat="1" ht="24.15" customHeight="1">
      <c r="A162" s="37"/>
      <c r="B162" s="38"/>
      <c r="C162" s="214" t="s">
        <v>190</v>
      </c>
      <c r="D162" s="214" t="s">
        <v>117</v>
      </c>
      <c r="E162" s="215" t="s">
        <v>191</v>
      </c>
      <c r="F162" s="216" t="s">
        <v>192</v>
      </c>
      <c r="G162" s="217" t="s">
        <v>120</v>
      </c>
      <c r="H162" s="218">
        <v>43.200000000000003</v>
      </c>
      <c r="I162" s="219"/>
      <c r="J162" s="220">
        <f>ROUND(I162*H162,2)</f>
        <v>0</v>
      </c>
      <c r="K162" s="221"/>
      <c r="L162" s="43"/>
      <c r="M162" s="222" t="s">
        <v>1</v>
      </c>
      <c r="N162" s="223" t="s">
        <v>38</v>
      </c>
      <c r="O162" s="90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6" t="s">
        <v>121</v>
      </c>
      <c r="AT162" s="226" t="s">
        <v>117</v>
      </c>
      <c r="AU162" s="226" t="s">
        <v>83</v>
      </c>
      <c r="AY162" s="16" t="s">
        <v>115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6" t="s">
        <v>81</v>
      </c>
      <c r="BK162" s="227">
        <f>ROUND(I162*H162,2)</f>
        <v>0</v>
      </c>
      <c r="BL162" s="16" t="s">
        <v>121</v>
      </c>
      <c r="BM162" s="226" t="s">
        <v>193</v>
      </c>
    </row>
    <row r="163" s="13" customFormat="1">
      <c r="A163" s="13"/>
      <c r="B163" s="228"/>
      <c r="C163" s="229"/>
      <c r="D163" s="230" t="s">
        <v>123</v>
      </c>
      <c r="E163" s="231" t="s">
        <v>1</v>
      </c>
      <c r="F163" s="232" t="s">
        <v>194</v>
      </c>
      <c r="G163" s="229"/>
      <c r="H163" s="233">
        <v>43.200000000000003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123</v>
      </c>
      <c r="AU163" s="239" t="s">
        <v>83</v>
      </c>
      <c r="AV163" s="13" t="s">
        <v>83</v>
      </c>
      <c r="AW163" s="13" t="s">
        <v>30</v>
      </c>
      <c r="AX163" s="13" t="s">
        <v>81</v>
      </c>
      <c r="AY163" s="239" t="s">
        <v>115</v>
      </c>
    </row>
    <row r="164" s="2" customFormat="1" ht="24.15" customHeight="1">
      <c r="A164" s="37"/>
      <c r="B164" s="38"/>
      <c r="C164" s="214" t="s">
        <v>195</v>
      </c>
      <c r="D164" s="214" t="s">
        <v>117</v>
      </c>
      <c r="E164" s="215" t="s">
        <v>196</v>
      </c>
      <c r="F164" s="216" t="s">
        <v>197</v>
      </c>
      <c r="G164" s="217" t="s">
        <v>120</v>
      </c>
      <c r="H164" s="218">
        <v>100.8</v>
      </c>
      <c r="I164" s="219"/>
      <c r="J164" s="220">
        <f>ROUND(I164*H164,2)</f>
        <v>0</v>
      </c>
      <c r="K164" s="221"/>
      <c r="L164" s="43"/>
      <c r="M164" s="222" t="s">
        <v>1</v>
      </c>
      <c r="N164" s="223" t="s">
        <v>38</v>
      </c>
      <c r="O164" s="90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6" t="s">
        <v>121</v>
      </c>
      <c r="AT164" s="226" t="s">
        <v>117</v>
      </c>
      <c r="AU164" s="226" t="s">
        <v>83</v>
      </c>
      <c r="AY164" s="16" t="s">
        <v>115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6" t="s">
        <v>81</v>
      </c>
      <c r="BK164" s="227">
        <f>ROUND(I164*H164,2)</f>
        <v>0</v>
      </c>
      <c r="BL164" s="16" t="s">
        <v>121</v>
      </c>
      <c r="BM164" s="226" t="s">
        <v>198</v>
      </c>
    </row>
    <row r="165" s="13" customFormat="1">
      <c r="A165" s="13"/>
      <c r="B165" s="228"/>
      <c r="C165" s="229"/>
      <c r="D165" s="230" t="s">
        <v>123</v>
      </c>
      <c r="E165" s="231" t="s">
        <v>1</v>
      </c>
      <c r="F165" s="232" t="s">
        <v>199</v>
      </c>
      <c r="G165" s="229"/>
      <c r="H165" s="233">
        <v>100.8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123</v>
      </c>
      <c r="AU165" s="239" t="s">
        <v>83</v>
      </c>
      <c r="AV165" s="13" t="s">
        <v>83</v>
      </c>
      <c r="AW165" s="13" t="s">
        <v>30</v>
      </c>
      <c r="AX165" s="13" t="s">
        <v>81</v>
      </c>
      <c r="AY165" s="239" t="s">
        <v>115</v>
      </c>
    </row>
    <row r="166" s="2" customFormat="1" ht="16.5" customHeight="1">
      <c r="A166" s="37"/>
      <c r="B166" s="38"/>
      <c r="C166" s="251" t="s">
        <v>200</v>
      </c>
      <c r="D166" s="251" t="s">
        <v>201</v>
      </c>
      <c r="E166" s="252" t="s">
        <v>202</v>
      </c>
      <c r="F166" s="253" t="s">
        <v>203</v>
      </c>
      <c r="G166" s="254" t="s">
        <v>178</v>
      </c>
      <c r="H166" s="255">
        <v>34.560000000000002</v>
      </c>
      <c r="I166" s="256"/>
      <c r="J166" s="257">
        <f>ROUND(I166*H166,2)</f>
        <v>0</v>
      </c>
      <c r="K166" s="258"/>
      <c r="L166" s="259"/>
      <c r="M166" s="260" t="s">
        <v>1</v>
      </c>
      <c r="N166" s="261" t="s">
        <v>38</v>
      </c>
      <c r="O166" s="90"/>
      <c r="P166" s="224">
        <f>O166*H166</f>
        <v>0</v>
      </c>
      <c r="Q166" s="224">
        <v>1</v>
      </c>
      <c r="R166" s="224">
        <f>Q166*H166</f>
        <v>34.560000000000002</v>
      </c>
      <c r="S166" s="224">
        <v>0</v>
      </c>
      <c r="T166" s="22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6" t="s">
        <v>161</v>
      </c>
      <c r="AT166" s="226" t="s">
        <v>201</v>
      </c>
      <c r="AU166" s="226" t="s">
        <v>83</v>
      </c>
      <c r="AY166" s="16" t="s">
        <v>115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6" t="s">
        <v>81</v>
      </c>
      <c r="BK166" s="227">
        <f>ROUND(I166*H166,2)</f>
        <v>0</v>
      </c>
      <c r="BL166" s="16" t="s">
        <v>121</v>
      </c>
      <c r="BM166" s="226" t="s">
        <v>204</v>
      </c>
    </row>
    <row r="167" s="13" customFormat="1">
      <c r="A167" s="13"/>
      <c r="B167" s="228"/>
      <c r="C167" s="229"/>
      <c r="D167" s="230" t="s">
        <v>123</v>
      </c>
      <c r="E167" s="231" t="s">
        <v>1</v>
      </c>
      <c r="F167" s="232" t="s">
        <v>205</v>
      </c>
      <c r="G167" s="229"/>
      <c r="H167" s="233">
        <v>34.560000000000002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123</v>
      </c>
      <c r="AU167" s="239" t="s">
        <v>83</v>
      </c>
      <c r="AV167" s="13" t="s">
        <v>83</v>
      </c>
      <c r="AW167" s="13" t="s">
        <v>30</v>
      </c>
      <c r="AX167" s="13" t="s">
        <v>81</v>
      </c>
      <c r="AY167" s="239" t="s">
        <v>115</v>
      </c>
    </row>
    <row r="168" s="2" customFormat="1" ht="24.15" customHeight="1">
      <c r="A168" s="37"/>
      <c r="B168" s="38"/>
      <c r="C168" s="214" t="s">
        <v>206</v>
      </c>
      <c r="D168" s="214" t="s">
        <v>117</v>
      </c>
      <c r="E168" s="215" t="s">
        <v>207</v>
      </c>
      <c r="F168" s="216" t="s">
        <v>208</v>
      </c>
      <c r="G168" s="217" t="s">
        <v>120</v>
      </c>
      <c r="H168" s="218">
        <v>144</v>
      </c>
      <c r="I168" s="219"/>
      <c r="J168" s="220">
        <f>ROUND(I168*H168,2)</f>
        <v>0</v>
      </c>
      <c r="K168" s="221"/>
      <c r="L168" s="43"/>
      <c r="M168" s="222" t="s">
        <v>1</v>
      </c>
      <c r="N168" s="223" t="s">
        <v>38</v>
      </c>
      <c r="O168" s="90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6" t="s">
        <v>121</v>
      </c>
      <c r="AT168" s="226" t="s">
        <v>117</v>
      </c>
      <c r="AU168" s="226" t="s">
        <v>83</v>
      </c>
      <c r="AY168" s="16" t="s">
        <v>115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6" t="s">
        <v>81</v>
      </c>
      <c r="BK168" s="227">
        <f>ROUND(I168*H168,2)</f>
        <v>0</v>
      </c>
      <c r="BL168" s="16" t="s">
        <v>121</v>
      </c>
      <c r="BM168" s="226" t="s">
        <v>209</v>
      </c>
    </row>
    <row r="169" s="13" customFormat="1">
      <c r="A169" s="13"/>
      <c r="B169" s="228"/>
      <c r="C169" s="229"/>
      <c r="D169" s="230" t="s">
        <v>123</v>
      </c>
      <c r="E169" s="231" t="s">
        <v>1</v>
      </c>
      <c r="F169" s="232" t="s">
        <v>210</v>
      </c>
      <c r="G169" s="229"/>
      <c r="H169" s="233">
        <v>144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123</v>
      </c>
      <c r="AU169" s="239" t="s">
        <v>83</v>
      </c>
      <c r="AV169" s="13" t="s">
        <v>83</v>
      </c>
      <c r="AW169" s="13" t="s">
        <v>30</v>
      </c>
      <c r="AX169" s="13" t="s">
        <v>81</v>
      </c>
      <c r="AY169" s="239" t="s">
        <v>115</v>
      </c>
    </row>
    <row r="170" s="2" customFormat="1" ht="16.5" customHeight="1">
      <c r="A170" s="37"/>
      <c r="B170" s="38"/>
      <c r="C170" s="251" t="s">
        <v>211</v>
      </c>
      <c r="D170" s="251" t="s">
        <v>201</v>
      </c>
      <c r="E170" s="252" t="s">
        <v>212</v>
      </c>
      <c r="F170" s="253" t="s">
        <v>213</v>
      </c>
      <c r="G170" s="254" t="s">
        <v>214</v>
      </c>
      <c r="H170" s="255">
        <v>2.8799999999999999</v>
      </c>
      <c r="I170" s="256"/>
      <c r="J170" s="257">
        <f>ROUND(I170*H170,2)</f>
        <v>0</v>
      </c>
      <c r="K170" s="258"/>
      <c r="L170" s="259"/>
      <c r="M170" s="260" t="s">
        <v>1</v>
      </c>
      <c r="N170" s="261" t="s">
        <v>38</v>
      </c>
      <c r="O170" s="90"/>
      <c r="P170" s="224">
        <f>O170*H170</f>
        <v>0</v>
      </c>
      <c r="Q170" s="224">
        <v>0.001</v>
      </c>
      <c r="R170" s="224">
        <f>Q170*H170</f>
        <v>0.0028799999999999997</v>
      </c>
      <c r="S170" s="224">
        <v>0</v>
      </c>
      <c r="T170" s="22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6" t="s">
        <v>161</v>
      </c>
      <c r="AT170" s="226" t="s">
        <v>201</v>
      </c>
      <c r="AU170" s="226" t="s">
        <v>83</v>
      </c>
      <c r="AY170" s="16" t="s">
        <v>115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6" t="s">
        <v>81</v>
      </c>
      <c r="BK170" s="227">
        <f>ROUND(I170*H170,2)</f>
        <v>0</v>
      </c>
      <c r="BL170" s="16" t="s">
        <v>121</v>
      </c>
      <c r="BM170" s="226" t="s">
        <v>215</v>
      </c>
    </row>
    <row r="171" s="13" customFormat="1">
      <c r="A171" s="13"/>
      <c r="B171" s="228"/>
      <c r="C171" s="229"/>
      <c r="D171" s="230" t="s">
        <v>123</v>
      </c>
      <c r="E171" s="229"/>
      <c r="F171" s="232" t="s">
        <v>216</v>
      </c>
      <c r="G171" s="229"/>
      <c r="H171" s="233">
        <v>2.8799999999999999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123</v>
      </c>
      <c r="AU171" s="239" t="s">
        <v>83</v>
      </c>
      <c r="AV171" s="13" t="s">
        <v>83</v>
      </c>
      <c r="AW171" s="13" t="s">
        <v>4</v>
      </c>
      <c r="AX171" s="13" t="s">
        <v>81</v>
      </c>
      <c r="AY171" s="239" t="s">
        <v>115</v>
      </c>
    </row>
    <row r="172" s="12" customFormat="1" ht="22.8" customHeight="1">
      <c r="A172" s="12"/>
      <c r="B172" s="198"/>
      <c r="C172" s="199"/>
      <c r="D172" s="200" t="s">
        <v>72</v>
      </c>
      <c r="E172" s="212" t="s">
        <v>142</v>
      </c>
      <c r="F172" s="212" t="s">
        <v>217</v>
      </c>
      <c r="G172" s="199"/>
      <c r="H172" s="199"/>
      <c r="I172" s="202"/>
      <c r="J172" s="213">
        <f>BK172</f>
        <v>0</v>
      </c>
      <c r="K172" s="199"/>
      <c r="L172" s="204"/>
      <c r="M172" s="205"/>
      <c r="N172" s="206"/>
      <c r="O172" s="206"/>
      <c r="P172" s="207">
        <f>SUM(P173:P178)</f>
        <v>0</v>
      </c>
      <c r="Q172" s="206"/>
      <c r="R172" s="207">
        <f>SUM(R173:R178)</f>
        <v>280.03274640000001</v>
      </c>
      <c r="S172" s="206"/>
      <c r="T172" s="208">
        <f>SUM(T173:T178)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9" t="s">
        <v>81</v>
      </c>
      <c r="AT172" s="210" t="s">
        <v>72</v>
      </c>
      <c r="AU172" s="210" t="s">
        <v>81</v>
      </c>
      <c r="AY172" s="209" t="s">
        <v>115</v>
      </c>
      <c r="BK172" s="211">
        <f>SUM(BK173:BK178)</f>
        <v>0</v>
      </c>
    </row>
    <row r="173" s="2" customFormat="1" ht="24.15" customHeight="1">
      <c r="A173" s="37"/>
      <c r="B173" s="38"/>
      <c r="C173" s="214" t="s">
        <v>218</v>
      </c>
      <c r="D173" s="214" t="s">
        <v>117</v>
      </c>
      <c r="E173" s="215" t="s">
        <v>219</v>
      </c>
      <c r="F173" s="216" t="s">
        <v>220</v>
      </c>
      <c r="G173" s="217" t="s">
        <v>120</v>
      </c>
      <c r="H173" s="218">
        <v>388.74000000000001</v>
      </c>
      <c r="I173" s="219"/>
      <c r="J173" s="220">
        <f>ROUND(I173*H173,2)</f>
        <v>0</v>
      </c>
      <c r="K173" s="221"/>
      <c r="L173" s="43"/>
      <c r="M173" s="222" t="s">
        <v>1</v>
      </c>
      <c r="N173" s="223" t="s">
        <v>38</v>
      </c>
      <c r="O173" s="90"/>
      <c r="P173" s="224">
        <f>O173*H173</f>
        <v>0</v>
      </c>
      <c r="Q173" s="224">
        <v>0.34499999999999997</v>
      </c>
      <c r="R173" s="224">
        <f>Q173*H173</f>
        <v>134.11529999999999</v>
      </c>
      <c r="S173" s="224">
        <v>0</v>
      </c>
      <c r="T173" s="22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6" t="s">
        <v>121</v>
      </c>
      <c r="AT173" s="226" t="s">
        <v>117</v>
      </c>
      <c r="AU173" s="226" t="s">
        <v>83</v>
      </c>
      <c r="AY173" s="16" t="s">
        <v>115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6" t="s">
        <v>81</v>
      </c>
      <c r="BK173" s="227">
        <f>ROUND(I173*H173,2)</f>
        <v>0</v>
      </c>
      <c r="BL173" s="16" t="s">
        <v>121</v>
      </c>
      <c r="BM173" s="226" t="s">
        <v>221</v>
      </c>
    </row>
    <row r="174" s="2" customFormat="1" ht="37.8" customHeight="1">
      <c r="A174" s="37"/>
      <c r="B174" s="38"/>
      <c r="C174" s="214" t="s">
        <v>222</v>
      </c>
      <c r="D174" s="214" t="s">
        <v>117</v>
      </c>
      <c r="E174" s="215" t="s">
        <v>223</v>
      </c>
      <c r="F174" s="216" t="s">
        <v>224</v>
      </c>
      <c r="G174" s="217" t="s">
        <v>120</v>
      </c>
      <c r="H174" s="218">
        <v>388.74000000000001</v>
      </c>
      <c r="I174" s="219"/>
      <c r="J174" s="220">
        <f>ROUND(I174*H174,2)</f>
        <v>0</v>
      </c>
      <c r="K174" s="221"/>
      <c r="L174" s="43"/>
      <c r="M174" s="222" t="s">
        <v>1</v>
      </c>
      <c r="N174" s="223" t="s">
        <v>38</v>
      </c>
      <c r="O174" s="90"/>
      <c r="P174" s="224">
        <f>O174*H174</f>
        <v>0</v>
      </c>
      <c r="Q174" s="224">
        <v>0.37536000000000003</v>
      </c>
      <c r="R174" s="224">
        <f>Q174*H174</f>
        <v>145.91744640000002</v>
      </c>
      <c r="S174" s="224">
        <v>0</v>
      </c>
      <c r="T174" s="22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6" t="s">
        <v>121</v>
      </c>
      <c r="AT174" s="226" t="s">
        <v>117</v>
      </c>
      <c r="AU174" s="226" t="s">
        <v>83</v>
      </c>
      <c r="AY174" s="16" t="s">
        <v>115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6" t="s">
        <v>81</v>
      </c>
      <c r="BK174" s="227">
        <f>ROUND(I174*H174,2)</f>
        <v>0</v>
      </c>
      <c r="BL174" s="16" t="s">
        <v>121</v>
      </c>
      <c r="BM174" s="226" t="s">
        <v>225</v>
      </c>
    </row>
    <row r="175" s="2" customFormat="1" ht="24.15" customHeight="1">
      <c r="A175" s="37"/>
      <c r="B175" s="38"/>
      <c r="C175" s="214" t="s">
        <v>7</v>
      </c>
      <c r="D175" s="214" t="s">
        <v>117</v>
      </c>
      <c r="E175" s="215" t="s">
        <v>226</v>
      </c>
      <c r="F175" s="216" t="s">
        <v>227</v>
      </c>
      <c r="G175" s="217" t="s">
        <v>120</v>
      </c>
      <c r="H175" s="218">
        <v>2591.5999999999999</v>
      </c>
      <c r="I175" s="219"/>
      <c r="J175" s="220">
        <f>ROUND(I175*H175,2)</f>
        <v>0</v>
      </c>
      <c r="K175" s="221"/>
      <c r="L175" s="43"/>
      <c r="M175" s="222" t="s">
        <v>1</v>
      </c>
      <c r="N175" s="223" t="s">
        <v>38</v>
      </c>
      <c r="O175" s="90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6" t="s">
        <v>121</v>
      </c>
      <c r="AT175" s="226" t="s">
        <v>117</v>
      </c>
      <c r="AU175" s="226" t="s">
        <v>83</v>
      </c>
      <c r="AY175" s="16" t="s">
        <v>115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6" t="s">
        <v>81</v>
      </c>
      <c r="BK175" s="227">
        <f>ROUND(I175*H175,2)</f>
        <v>0</v>
      </c>
      <c r="BL175" s="16" t="s">
        <v>121</v>
      </c>
      <c r="BM175" s="226" t="s">
        <v>228</v>
      </c>
    </row>
    <row r="176" s="2" customFormat="1" ht="24.15" customHeight="1">
      <c r="A176" s="37"/>
      <c r="B176" s="38"/>
      <c r="C176" s="214" t="s">
        <v>229</v>
      </c>
      <c r="D176" s="214" t="s">
        <v>117</v>
      </c>
      <c r="E176" s="215" t="s">
        <v>230</v>
      </c>
      <c r="F176" s="216" t="s">
        <v>231</v>
      </c>
      <c r="G176" s="217" t="s">
        <v>120</v>
      </c>
      <c r="H176" s="218">
        <v>2591.5999999999999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38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121</v>
      </c>
      <c r="AT176" s="226" t="s">
        <v>117</v>
      </c>
      <c r="AU176" s="226" t="s">
        <v>83</v>
      </c>
      <c r="AY176" s="16" t="s">
        <v>115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81</v>
      </c>
      <c r="BK176" s="227">
        <f>ROUND(I176*H176,2)</f>
        <v>0</v>
      </c>
      <c r="BL176" s="16" t="s">
        <v>121</v>
      </c>
      <c r="BM176" s="226" t="s">
        <v>232</v>
      </c>
    </row>
    <row r="177" s="2" customFormat="1" ht="33" customHeight="1">
      <c r="A177" s="37"/>
      <c r="B177" s="38"/>
      <c r="C177" s="214" t="s">
        <v>233</v>
      </c>
      <c r="D177" s="214" t="s">
        <v>117</v>
      </c>
      <c r="E177" s="215" t="s">
        <v>234</v>
      </c>
      <c r="F177" s="216" t="s">
        <v>235</v>
      </c>
      <c r="G177" s="217" t="s">
        <v>120</v>
      </c>
      <c r="H177" s="218">
        <v>2591.5999999999999</v>
      </c>
      <c r="I177" s="219"/>
      <c r="J177" s="220">
        <f>ROUND(I177*H177,2)</f>
        <v>0</v>
      </c>
      <c r="K177" s="221"/>
      <c r="L177" s="43"/>
      <c r="M177" s="222" t="s">
        <v>1</v>
      </c>
      <c r="N177" s="223" t="s">
        <v>38</v>
      </c>
      <c r="O177" s="90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6" t="s">
        <v>121</v>
      </c>
      <c r="AT177" s="226" t="s">
        <v>117</v>
      </c>
      <c r="AU177" s="226" t="s">
        <v>83</v>
      </c>
      <c r="AY177" s="16" t="s">
        <v>115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6" t="s">
        <v>81</v>
      </c>
      <c r="BK177" s="227">
        <f>ROUND(I177*H177,2)</f>
        <v>0</v>
      </c>
      <c r="BL177" s="16" t="s">
        <v>121</v>
      </c>
      <c r="BM177" s="226" t="s">
        <v>236</v>
      </c>
    </row>
    <row r="178" s="2" customFormat="1" ht="24.15" customHeight="1">
      <c r="A178" s="37"/>
      <c r="B178" s="38"/>
      <c r="C178" s="214" t="s">
        <v>237</v>
      </c>
      <c r="D178" s="214" t="s">
        <v>117</v>
      </c>
      <c r="E178" s="215" t="s">
        <v>238</v>
      </c>
      <c r="F178" s="216" t="s">
        <v>239</v>
      </c>
      <c r="G178" s="217" t="s">
        <v>120</v>
      </c>
      <c r="H178" s="218">
        <v>2591.5999999999999</v>
      </c>
      <c r="I178" s="219"/>
      <c r="J178" s="220">
        <f>ROUND(I178*H178,2)</f>
        <v>0</v>
      </c>
      <c r="K178" s="221"/>
      <c r="L178" s="43"/>
      <c r="M178" s="222" t="s">
        <v>1</v>
      </c>
      <c r="N178" s="223" t="s">
        <v>38</v>
      </c>
      <c r="O178" s="90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6" t="s">
        <v>121</v>
      </c>
      <c r="AT178" s="226" t="s">
        <v>117</v>
      </c>
      <c r="AU178" s="226" t="s">
        <v>83</v>
      </c>
      <c r="AY178" s="16" t="s">
        <v>115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6" t="s">
        <v>81</v>
      </c>
      <c r="BK178" s="227">
        <f>ROUND(I178*H178,2)</f>
        <v>0</v>
      </c>
      <c r="BL178" s="16" t="s">
        <v>121</v>
      </c>
      <c r="BM178" s="226" t="s">
        <v>240</v>
      </c>
    </row>
    <row r="179" s="12" customFormat="1" ht="22.8" customHeight="1">
      <c r="A179" s="12"/>
      <c r="B179" s="198"/>
      <c r="C179" s="199"/>
      <c r="D179" s="200" t="s">
        <v>72</v>
      </c>
      <c r="E179" s="212" t="s">
        <v>161</v>
      </c>
      <c r="F179" s="212" t="s">
        <v>241</v>
      </c>
      <c r="G179" s="199"/>
      <c r="H179" s="199"/>
      <c r="I179" s="202"/>
      <c r="J179" s="213">
        <f>BK179</f>
        <v>0</v>
      </c>
      <c r="K179" s="199"/>
      <c r="L179" s="204"/>
      <c r="M179" s="205"/>
      <c r="N179" s="206"/>
      <c r="O179" s="206"/>
      <c r="P179" s="207">
        <f>SUM(P180:P182)</f>
        <v>0</v>
      </c>
      <c r="Q179" s="206"/>
      <c r="R179" s="207">
        <f>SUM(R180:R182)</f>
        <v>17.563389999999998</v>
      </c>
      <c r="S179" s="206"/>
      <c r="T179" s="208">
        <f>SUM(T180:T182)</f>
        <v>14.300000000000001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9" t="s">
        <v>81</v>
      </c>
      <c r="AT179" s="210" t="s">
        <v>72</v>
      </c>
      <c r="AU179" s="210" t="s">
        <v>81</v>
      </c>
      <c r="AY179" s="209" t="s">
        <v>115</v>
      </c>
      <c r="BK179" s="211">
        <f>SUM(BK180:BK182)</f>
        <v>0</v>
      </c>
    </row>
    <row r="180" s="2" customFormat="1" ht="33" customHeight="1">
      <c r="A180" s="37"/>
      <c r="B180" s="38"/>
      <c r="C180" s="214" t="s">
        <v>242</v>
      </c>
      <c r="D180" s="214" t="s">
        <v>117</v>
      </c>
      <c r="E180" s="215" t="s">
        <v>243</v>
      </c>
      <c r="F180" s="216" t="s">
        <v>244</v>
      </c>
      <c r="G180" s="217" t="s">
        <v>245</v>
      </c>
      <c r="H180" s="218">
        <v>10</v>
      </c>
      <c r="I180" s="219"/>
      <c r="J180" s="220">
        <f>ROUND(I180*H180,2)</f>
        <v>0</v>
      </c>
      <c r="K180" s="221"/>
      <c r="L180" s="43"/>
      <c r="M180" s="222" t="s">
        <v>1</v>
      </c>
      <c r="N180" s="223" t="s">
        <v>38</v>
      </c>
      <c r="O180" s="90"/>
      <c r="P180" s="224">
        <f>O180*H180</f>
        <v>0</v>
      </c>
      <c r="Q180" s="224">
        <v>0.65847999999999995</v>
      </c>
      <c r="R180" s="224">
        <f>Q180*H180</f>
        <v>6.5847999999999995</v>
      </c>
      <c r="S180" s="224">
        <v>0.66000000000000003</v>
      </c>
      <c r="T180" s="225">
        <f>S180*H180</f>
        <v>6.6000000000000005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6" t="s">
        <v>121</v>
      </c>
      <c r="AT180" s="226" t="s">
        <v>117</v>
      </c>
      <c r="AU180" s="226" t="s">
        <v>83</v>
      </c>
      <c r="AY180" s="16" t="s">
        <v>115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6" t="s">
        <v>81</v>
      </c>
      <c r="BK180" s="227">
        <f>ROUND(I180*H180,2)</f>
        <v>0</v>
      </c>
      <c r="BL180" s="16" t="s">
        <v>121</v>
      </c>
      <c r="BM180" s="226" t="s">
        <v>246</v>
      </c>
    </row>
    <row r="181" s="2" customFormat="1" ht="24.15" customHeight="1">
      <c r="A181" s="37"/>
      <c r="B181" s="38"/>
      <c r="C181" s="214" t="s">
        <v>247</v>
      </c>
      <c r="D181" s="214" t="s">
        <v>117</v>
      </c>
      <c r="E181" s="215" t="s">
        <v>248</v>
      </c>
      <c r="F181" s="216" t="s">
        <v>249</v>
      </c>
      <c r="G181" s="217" t="s">
        <v>245</v>
      </c>
      <c r="H181" s="218">
        <v>35</v>
      </c>
      <c r="I181" s="219"/>
      <c r="J181" s="220">
        <f>ROUND(I181*H181,2)</f>
        <v>0</v>
      </c>
      <c r="K181" s="221"/>
      <c r="L181" s="43"/>
      <c r="M181" s="222" t="s">
        <v>1</v>
      </c>
      <c r="N181" s="223" t="s">
        <v>38</v>
      </c>
      <c r="O181" s="90"/>
      <c r="P181" s="224">
        <f>O181*H181</f>
        <v>0</v>
      </c>
      <c r="Q181" s="224">
        <v>0.10037</v>
      </c>
      <c r="R181" s="224">
        <f>Q181*H181</f>
        <v>3.51295</v>
      </c>
      <c r="S181" s="224">
        <v>0.10000000000000001</v>
      </c>
      <c r="T181" s="225">
        <f>S181*H181</f>
        <v>3.5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6" t="s">
        <v>121</v>
      </c>
      <c r="AT181" s="226" t="s">
        <v>117</v>
      </c>
      <c r="AU181" s="226" t="s">
        <v>83</v>
      </c>
      <c r="AY181" s="16" t="s">
        <v>115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6" t="s">
        <v>81</v>
      </c>
      <c r="BK181" s="227">
        <f>ROUND(I181*H181,2)</f>
        <v>0</v>
      </c>
      <c r="BL181" s="16" t="s">
        <v>121</v>
      </c>
      <c r="BM181" s="226" t="s">
        <v>250</v>
      </c>
    </row>
    <row r="182" s="2" customFormat="1" ht="24.15" customHeight="1">
      <c r="A182" s="37"/>
      <c r="B182" s="38"/>
      <c r="C182" s="214" t="s">
        <v>251</v>
      </c>
      <c r="D182" s="214" t="s">
        <v>117</v>
      </c>
      <c r="E182" s="215" t="s">
        <v>252</v>
      </c>
      <c r="F182" s="216" t="s">
        <v>253</v>
      </c>
      <c r="G182" s="217" t="s">
        <v>245</v>
      </c>
      <c r="H182" s="218">
        <v>14</v>
      </c>
      <c r="I182" s="219"/>
      <c r="J182" s="220">
        <f>ROUND(I182*H182,2)</f>
        <v>0</v>
      </c>
      <c r="K182" s="221"/>
      <c r="L182" s="43"/>
      <c r="M182" s="222" t="s">
        <v>1</v>
      </c>
      <c r="N182" s="223" t="s">
        <v>38</v>
      </c>
      <c r="O182" s="90"/>
      <c r="P182" s="224">
        <f>O182*H182</f>
        <v>0</v>
      </c>
      <c r="Q182" s="224">
        <v>0.53325999999999996</v>
      </c>
      <c r="R182" s="224">
        <f>Q182*H182</f>
        <v>7.4656399999999996</v>
      </c>
      <c r="S182" s="224">
        <v>0.29999999999999999</v>
      </c>
      <c r="T182" s="225">
        <f>S182*H182</f>
        <v>4.2000000000000002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6" t="s">
        <v>121</v>
      </c>
      <c r="AT182" s="226" t="s">
        <v>117</v>
      </c>
      <c r="AU182" s="226" t="s">
        <v>83</v>
      </c>
      <c r="AY182" s="16" t="s">
        <v>115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6" t="s">
        <v>81</v>
      </c>
      <c r="BK182" s="227">
        <f>ROUND(I182*H182,2)</f>
        <v>0</v>
      </c>
      <c r="BL182" s="16" t="s">
        <v>121</v>
      </c>
      <c r="BM182" s="226" t="s">
        <v>254</v>
      </c>
    </row>
    <row r="183" s="12" customFormat="1" ht="22.8" customHeight="1">
      <c r="A183" s="12"/>
      <c r="B183" s="198"/>
      <c r="C183" s="199"/>
      <c r="D183" s="200" t="s">
        <v>72</v>
      </c>
      <c r="E183" s="212" t="s">
        <v>166</v>
      </c>
      <c r="F183" s="212" t="s">
        <v>255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SUM(P184:P212)</f>
        <v>0</v>
      </c>
      <c r="Q183" s="206"/>
      <c r="R183" s="207">
        <f>SUM(R184:R212)</f>
        <v>108.31012538</v>
      </c>
      <c r="S183" s="206"/>
      <c r="T183" s="208">
        <f>SUM(T184:T212)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81</v>
      </c>
      <c r="AT183" s="210" t="s">
        <v>72</v>
      </c>
      <c r="AU183" s="210" t="s">
        <v>81</v>
      </c>
      <c r="AY183" s="209" t="s">
        <v>115</v>
      </c>
      <c r="BK183" s="211">
        <f>SUM(BK184:BK212)</f>
        <v>0</v>
      </c>
    </row>
    <row r="184" s="2" customFormat="1" ht="33" customHeight="1">
      <c r="A184" s="37"/>
      <c r="B184" s="38"/>
      <c r="C184" s="214" t="s">
        <v>256</v>
      </c>
      <c r="D184" s="214" t="s">
        <v>117</v>
      </c>
      <c r="E184" s="215" t="s">
        <v>257</v>
      </c>
      <c r="F184" s="216" t="s">
        <v>258</v>
      </c>
      <c r="G184" s="217" t="s">
        <v>145</v>
      </c>
      <c r="H184" s="218">
        <v>140.69999999999999</v>
      </c>
      <c r="I184" s="219"/>
      <c r="J184" s="220">
        <f>ROUND(I184*H184,2)</f>
        <v>0</v>
      </c>
      <c r="K184" s="221"/>
      <c r="L184" s="43"/>
      <c r="M184" s="222" t="s">
        <v>1</v>
      </c>
      <c r="N184" s="223" t="s">
        <v>38</v>
      </c>
      <c r="O184" s="90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6" t="s">
        <v>121</v>
      </c>
      <c r="AT184" s="226" t="s">
        <v>117</v>
      </c>
      <c r="AU184" s="226" t="s">
        <v>83</v>
      </c>
      <c r="AY184" s="16" t="s">
        <v>115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6" t="s">
        <v>81</v>
      </c>
      <c r="BK184" s="227">
        <f>ROUND(I184*H184,2)</f>
        <v>0</v>
      </c>
      <c r="BL184" s="16" t="s">
        <v>121</v>
      </c>
      <c r="BM184" s="226" t="s">
        <v>259</v>
      </c>
    </row>
    <row r="185" s="13" customFormat="1">
      <c r="A185" s="13"/>
      <c r="B185" s="228"/>
      <c r="C185" s="229"/>
      <c r="D185" s="230" t="s">
        <v>123</v>
      </c>
      <c r="E185" s="231" t="s">
        <v>1</v>
      </c>
      <c r="F185" s="232" t="s">
        <v>147</v>
      </c>
      <c r="G185" s="229"/>
      <c r="H185" s="233">
        <v>85.5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123</v>
      </c>
      <c r="AU185" s="239" t="s">
        <v>83</v>
      </c>
      <c r="AV185" s="13" t="s">
        <v>83</v>
      </c>
      <c r="AW185" s="13" t="s">
        <v>30</v>
      </c>
      <c r="AX185" s="13" t="s">
        <v>73</v>
      </c>
      <c r="AY185" s="239" t="s">
        <v>115</v>
      </c>
    </row>
    <row r="186" s="13" customFormat="1">
      <c r="A186" s="13"/>
      <c r="B186" s="228"/>
      <c r="C186" s="229"/>
      <c r="D186" s="230" t="s">
        <v>123</v>
      </c>
      <c r="E186" s="231" t="s">
        <v>1</v>
      </c>
      <c r="F186" s="232" t="s">
        <v>148</v>
      </c>
      <c r="G186" s="229"/>
      <c r="H186" s="233">
        <v>55.200000000000003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123</v>
      </c>
      <c r="AU186" s="239" t="s">
        <v>83</v>
      </c>
      <c r="AV186" s="13" t="s">
        <v>83</v>
      </c>
      <c r="AW186" s="13" t="s">
        <v>30</v>
      </c>
      <c r="AX186" s="13" t="s">
        <v>73</v>
      </c>
      <c r="AY186" s="239" t="s">
        <v>115</v>
      </c>
    </row>
    <row r="187" s="14" customFormat="1">
      <c r="A187" s="14"/>
      <c r="B187" s="240"/>
      <c r="C187" s="241"/>
      <c r="D187" s="230" t="s">
        <v>123</v>
      </c>
      <c r="E187" s="242" t="s">
        <v>1</v>
      </c>
      <c r="F187" s="243" t="s">
        <v>131</v>
      </c>
      <c r="G187" s="241"/>
      <c r="H187" s="244">
        <v>140.69999999999999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123</v>
      </c>
      <c r="AU187" s="250" t="s">
        <v>83</v>
      </c>
      <c r="AV187" s="14" t="s">
        <v>121</v>
      </c>
      <c r="AW187" s="14" t="s">
        <v>30</v>
      </c>
      <c r="AX187" s="14" t="s">
        <v>81</v>
      </c>
      <c r="AY187" s="250" t="s">
        <v>115</v>
      </c>
    </row>
    <row r="188" s="2" customFormat="1" ht="16.5" customHeight="1">
      <c r="A188" s="37"/>
      <c r="B188" s="38"/>
      <c r="C188" s="251" t="s">
        <v>260</v>
      </c>
      <c r="D188" s="251" t="s">
        <v>201</v>
      </c>
      <c r="E188" s="252" t="s">
        <v>261</v>
      </c>
      <c r="F188" s="253" t="s">
        <v>262</v>
      </c>
      <c r="G188" s="254" t="s">
        <v>145</v>
      </c>
      <c r="H188" s="255">
        <v>51.5</v>
      </c>
      <c r="I188" s="256"/>
      <c r="J188" s="257">
        <f>ROUND(I188*H188,2)</f>
        <v>0</v>
      </c>
      <c r="K188" s="258"/>
      <c r="L188" s="259"/>
      <c r="M188" s="260" t="s">
        <v>1</v>
      </c>
      <c r="N188" s="261" t="s">
        <v>38</v>
      </c>
      <c r="O188" s="90"/>
      <c r="P188" s="224">
        <f>O188*H188</f>
        <v>0</v>
      </c>
      <c r="Q188" s="224">
        <v>0.080000000000000002</v>
      </c>
      <c r="R188" s="224">
        <f>Q188*H188</f>
        <v>4.1200000000000001</v>
      </c>
      <c r="S188" s="224">
        <v>0</v>
      </c>
      <c r="T188" s="22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161</v>
      </c>
      <c r="AT188" s="226" t="s">
        <v>201</v>
      </c>
      <c r="AU188" s="226" t="s">
        <v>83</v>
      </c>
      <c r="AY188" s="16" t="s">
        <v>115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81</v>
      </c>
      <c r="BK188" s="227">
        <f>ROUND(I188*H188,2)</f>
        <v>0</v>
      </c>
      <c r="BL188" s="16" t="s">
        <v>121</v>
      </c>
      <c r="BM188" s="226" t="s">
        <v>263</v>
      </c>
    </row>
    <row r="189" s="13" customFormat="1">
      <c r="A189" s="13"/>
      <c r="B189" s="228"/>
      <c r="C189" s="229"/>
      <c r="D189" s="230" t="s">
        <v>123</v>
      </c>
      <c r="E189" s="231" t="s">
        <v>1</v>
      </c>
      <c r="F189" s="232" t="s">
        <v>264</v>
      </c>
      <c r="G189" s="229"/>
      <c r="H189" s="233">
        <v>50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123</v>
      </c>
      <c r="AU189" s="239" t="s">
        <v>83</v>
      </c>
      <c r="AV189" s="13" t="s">
        <v>83</v>
      </c>
      <c r="AW189" s="13" t="s">
        <v>30</v>
      </c>
      <c r="AX189" s="13" t="s">
        <v>81</v>
      </c>
      <c r="AY189" s="239" t="s">
        <v>115</v>
      </c>
    </row>
    <row r="190" s="13" customFormat="1">
      <c r="A190" s="13"/>
      <c r="B190" s="228"/>
      <c r="C190" s="229"/>
      <c r="D190" s="230" t="s">
        <v>123</v>
      </c>
      <c r="E190" s="229"/>
      <c r="F190" s="232" t="s">
        <v>265</v>
      </c>
      <c r="G190" s="229"/>
      <c r="H190" s="233">
        <v>51.5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123</v>
      </c>
      <c r="AU190" s="239" t="s">
        <v>83</v>
      </c>
      <c r="AV190" s="13" t="s">
        <v>83</v>
      </c>
      <c r="AW190" s="13" t="s">
        <v>4</v>
      </c>
      <c r="AX190" s="13" t="s">
        <v>81</v>
      </c>
      <c r="AY190" s="239" t="s">
        <v>115</v>
      </c>
    </row>
    <row r="191" s="2" customFormat="1" ht="24.15" customHeight="1">
      <c r="A191" s="37"/>
      <c r="B191" s="38"/>
      <c r="C191" s="251" t="s">
        <v>266</v>
      </c>
      <c r="D191" s="251" t="s">
        <v>201</v>
      </c>
      <c r="E191" s="252" t="s">
        <v>267</v>
      </c>
      <c r="F191" s="253" t="s">
        <v>268</v>
      </c>
      <c r="G191" s="254" t="s">
        <v>145</v>
      </c>
      <c r="H191" s="255">
        <v>82.400000000000006</v>
      </c>
      <c r="I191" s="256"/>
      <c r="J191" s="257">
        <f>ROUND(I191*H191,2)</f>
        <v>0</v>
      </c>
      <c r="K191" s="258"/>
      <c r="L191" s="259"/>
      <c r="M191" s="260" t="s">
        <v>1</v>
      </c>
      <c r="N191" s="261" t="s">
        <v>38</v>
      </c>
      <c r="O191" s="90"/>
      <c r="P191" s="224">
        <f>O191*H191</f>
        <v>0</v>
      </c>
      <c r="Q191" s="224">
        <v>0.048300000000000003</v>
      </c>
      <c r="R191" s="224">
        <f>Q191*H191</f>
        <v>3.9799200000000003</v>
      </c>
      <c r="S191" s="224">
        <v>0</v>
      </c>
      <c r="T191" s="22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6" t="s">
        <v>161</v>
      </c>
      <c r="AT191" s="226" t="s">
        <v>201</v>
      </c>
      <c r="AU191" s="226" t="s">
        <v>83</v>
      </c>
      <c r="AY191" s="16" t="s">
        <v>115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6" t="s">
        <v>81</v>
      </c>
      <c r="BK191" s="227">
        <f>ROUND(I191*H191,2)</f>
        <v>0</v>
      </c>
      <c r="BL191" s="16" t="s">
        <v>121</v>
      </c>
      <c r="BM191" s="226" t="s">
        <v>269</v>
      </c>
    </row>
    <row r="192" s="13" customFormat="1">
      <c r="A192" s="13"/>
      <c r="B192" s="228"/>
      <c r="C192" s="229"/>
      <c r="D192" s="230" t="s">
        <v>123</v>
      </c>
      <c r="E192" s="231" t="s">
        <v>1</v>
      </c>
      <c r="F192" s="232" t="s">
        <v>270</v>
      </c>
      <c r="G192" s="229"/>
      <c r="H192" s="233">
        <v>80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123</v>
      </c>
      <c r="AU192" s="239" t="s">
        <v>83</v>
      </c>
      <c r="AV192" s="13" t="s">
        <v>83</v>
      </c>
      <c r="AW192" s="13" t="s">
        <v>30</v>
      </c>
      <c r="AX192" s="13" t="s">
        <v>81</v>
      </c>
      <c r="AY192" s="239" t="s">
        <v>115</v>
      </c>
    </row>
    <row r="193" s="13" customFormat="1">
      <c r="A193" s="13"/>
      <c r="B193" s="228"/>
      <c r="C193" s="229"/>
      <c r="D193" s="230" t="s">
        <v>123</v>
      </c>
      <c r="E193" s="229"/>
      <c r="F193" s="232" t="s">
        <v>271</v>
      </c>
      <c r="G193" s="229"/>
      <c r="H193" s="233">
        <v>82.400000000000006</v>
      </c>
      <c r="I193" s="234"/>
      <c r="J193" s="229"/>
      <c r="K193" s="229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123</v>
      </c>
      <c r="AU193" s="239" t="s">
        <v>83</v>
      </c>
      <c r="AV193" s="13" t="s">
        <v>83</v>
      </c>
      <c r="AW193" s="13" t="s">
        <v>4</v>
      </c>
      <c r="AX193" s="13" t="s">
        <v>81</v>
      </c>
      <c r="AY193" s="239" t="s">
        <v>115</v>
      </c>
    </row>
    <row r="194" s="2" customFormat="1" ht="24.15" customHeight="1">
      <c r="A194" s="37"/>
      <c r="B194" s="38"/>
      <c r="C194" s="251" t="s">
        <v>272</v>
      </c>
      <c r="D194" s="251" t="s">
        <v>201</v>
      </c>
      <c r="E194" s="252" t="s">
        <v>273</v>
      </c>
      <c r="F194" s="253" t="s">
        <v>274</v>
      </c>
      <c r="G194" s="254" t="s">
        <v>145</v>
      </c>
      <c r="H194" s="255">
        <v>10.914</v>
      </c>
      <c r="I194" s="256"/>
      <c r="J194" s="257">
        <f>ROUND(I194*H194,2)</f>
        <v>0</v>
      </c>
      <c r="K194" s="258"/>
      <c r="L194" s="259"/>
      <c r="M194" s="260" t="s">
        <v>1</v>
      </c>
      <c r="N194" s="261" t="s">
        <v>38</v>
      </c>
      <c r="O194" s="90"/>
      <c r="P194" s="224">
        <f>O194*H194</f>
        <v>0</v>
      </c>
      <c r="Q194" s="224">
        <v>0.065670000000000006</v>
      </c>
      <c r="R194" s="224">
        <f>Q194*H194</f>
        <v>0.71672237999999999</v>
      </c>
      <c r="S194" s="224">
        <v>0</v>
      </c>
      <c r="T194" s="22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6" t="s">
        <v>161</v>
      </c>
      <c r="AT194" s="226" t="s">
        <v>201</v>
      </c>
      <c r="AU194" s="226" t="s">
        <v>83</v>
      </c>
      <c r="AY194" s="16" t="s">
        <v>115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6" t="s">
        <v>81</v>
      </c>
      <c r="BK194" s="227">
        <f>ROUND(I194*H194,2)</f>
        <v>0</v>
      </c>
      <c r="BL194" s="16" t="s">
        <v>121</v>
      </c>
      <c r="BM194" s="226" t="s">
        <v>275</v>
      </c>
    </row>
    <row r="195" s="13" customFormat="1">
      <c r="A195" s="13"/>
      <c r="B195" s="228"/>
      <c r="C195" s="229"/>
      <c r="D195" s="230" t="s">
        <v>123</v>
      </c>
      <c r="E195" s="231" t="s">
        <v>1</v>
      </c>
      <c r="F195" s="232" t="s">
        <v>276</v>
      </c>
      <c r="G195" s="229"/>
      <c r="H195" s="233">
        <v>10.699999999999999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123</v>
      </c>
      <c r="AU195" s="239" t="s">
        <v>83</v>
      </c>
      <c r="AV195" s="13" t="s">
        <v>83</v>
      </c>
      <c r="AW195" s="13" t="s">
        <v>30</v>
      </c>
      <c r="AX195" s="13" t="s">
        <v>81</v>
      </c>
      <c r="AY195" s="239" t="s">
        <v>115</v>
      </c>
    </row>
    <row r="196" s="13" customFormat="1">
      <c r="A196" s="13"/>
      <c r="B196" s="228"/>
      <c r="C196" s="229"/>
      <c r="D196" s="230" t="s">
        <v>123</v>
      </c>
      <c r="E196" s="229"/>
      <c r="F196" s="232" t="s">
        <v>277</v>
      </c>
      <c r="G196" s="229"/>
      <c r="H196" s="233">
        <v>10.914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123</v>
      </c>
      <c r="AU196" s="239" t="s">
        <v>83</v>
      </c>
      <c r="AV196" s="13" t="s">
        <v>83</v>
      </c>
      <c r="AW196" s="13" t="s">
        <v>4</v>
      </c>
      <c r="AX196" s="13" t="s">
        <v>81</v>
      </c>
      <c r="AY196" s="239" t="s">
        <v>115</v>
      </c>
    </row>
    <row r="197" s="2" customFormat="1" ht="24.15" customHeight="1">
      <c r="A197" s="37"/>
      <c r="B197" s="38"/>
      <c r="C197" s="214" t="s">
        <v>278</v>
      </c>
      <c r="D197" s="214" t="s">
        <v>117</v>
      </c>
      <c r="E197" s="215" t="s">
        <v>279</v>
      </c>
      <c r="F197" s="216" t="s">
        <v>280</v>
      </c>
      <c r="G197" s="217" t="s">
        <v>145</v>
      </c>
      <c r="H197" s="218">
        <v>21.600000000000001</v>
      </c>
      <c r="I197" s="219"/>
      <c r="J197" s="220">
        <f>ROUND(I197*H197,2)</f>
        <v>0</v>
      </c>
      <c r="K197" s="221"/>
      <c r="L197" s="43"/>
      <c r="M197" s="222" t="s">
        <v>1</v>
      </c>
      <c r="N197" s="223" t="s">
        <v>38</v>
      </c>
      <c r="O197" s="90"/>
      <c r="P197" s="224">
        <f>O197*H197</f>
        <v>0</v>
      </c>
      <c r="Q197" s="224">
        <v>0.15256</v>
      </c>
      <c r="R197" s="224">
        <f>Q197*H197</f>
        <v>3.2952960000000004</v>
      </c>
      <c r="S197" s="224">
        <v>0</v>
      </c>
      <c r="T197" s="22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6" t="s">
        <v>121</v>
      </c>
      <c r="AT197" s="226" t="s">
        <v>117</v>
      </c>
      <c r="AU197" s="226" t="s">
        <v>83</v>
      </c>
      <c r="AY197" s="16" t="s">
        <v>115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6" t="s">
        <v>81</v>
      </c>
      <c r="BK197" s="227">
        <f>ROUND(I197*H197,2)</f>
        <v>0</v>
      </c>
      <c r="BL197" s="16" t="s">
        <v>121</v>
      </c>
      <c r="BM197" s="226" t="s">
        <v>281</v>
      </c>
    </row>
    <row r="198" s="13" customFormat="1">
      <c r="A198" s="13"/>
      <c r="B198" s="228"/>
      <c r="C198" s="229"/>
      <c r="D198" s="230" t="s">
        <v>123</v>
      </c>
      <c r="E198" s="231" t="s">
        <v>1</v>
      </c>
      <c r="F198" s="232" t="s">
        <v>149</v>
      </c>
      <c r="G198" s="229"/>
      <c r="H198" s="233">
        <v>21.600000000000001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123</v>
      </c>
      <c r="AU198" s="239" t="s">
        <v>83</v>
      </c>
      <c r="AV198" s="13" t="s">
        <v>83</v>
      </c>
      <c r="AW198" s="13" t="s">
        <v>30</v>
      </c>
      <c r="AX198" s="13" t="s">
        <v>81</v>
      </c>
      <c r="AY198" s="239" t="s">
        <v>115</v>
      </c>
    </row>
    <row r="199" s="2" customFormat="1" ht="24.15" customHeight="1">
      <c r="A199" s="37"/>
      <c r="B199" s="38"/>
      <c r="C199" s="251" t="s">
        <v>282</v>
      </c>
      <c r="D199" s="251" t="s">
        <v>201</v>
      </c>
      <c r="E199" s="252" t="s">
        <v>283</v>
      </c>
      <c r="F199" s="253" t="s">
        <v>284</v>
      </c>
      <c r="G199" s="254" t="s">
        <v>145</v>
      </c>
      <c r="H199" s="255">
        <v>5.4000000000000004</v>
      </c>
      <c r="I199" s="256"/>
      <c r="J199" s="257">
        <f>ROUND(I199*H199,2)</f>
        <v>0</v>
      </c>
      <c r="K199" s="258"/>
      <c r="L199" s="259"/>
      <c r="M199" s="260" t="s">
        <v>1</v>
      </c>
      <c r="N199" s="261" t="s">
        <v>38</v>
      </c>
      <c r="O199" s="90"/>
      <c r="P199" s="224">
        <f>O199*H199</f>
        <v>0</v>
      </c>
      <c r="Q199" s="224">
        <v>0.080000000000000002</v>
      </c>
      <c r="R199" s="224">
        <f>Q199*H199</f>
        <v>0.43200000000000005</v>
      </c>
      <c r="S199" s="224">
        <v>0</v>
      </c>
      <c r="T199" s="22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6" t="s">
        <v>161</v>
      </c>
      <c r="AT199" s="226" t="s">
        <v>201</v>
      </c>
      <c r="AU199" s="226" t="s">
        <v>83</v>
      </c>
      <c r="AY199" s="16" t="s">
        <v>115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6" t="s">
        <v>81</v>
      </c>
      <c r="BK199" s="227">
        <f>ROUND(I199*H199,2)</f>
        <v>0</v>
      </c>
      <c r="BL199" s="16" t="s">
        <v>121</v>
      </c>
      <c r="BM199" s="226" t="s">
        <v>285</v>
      </c>
    </row>
    <row r="200" s="13" customFormat="1">
      <c r="A200" s="13"/>
      <c r="B200" s="228"/>
      <c r="C200" s="229"/>
      <c r="D200" s="230" t="s">
        <v>123</v>
      </c>
      <c r="E200" s="229"/>
      <c r="F200" s="232" t="s">
        <v>286</v>
      </c>
      <c r="G200" s="229"/>
      <c r="H200" s="233">
        <v>5.4000000000000004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123</v>
      </c>
      <c r="AU200" s="239" t="s">
        <v>83</v>
      </c>
      <c r="AV200" s="13" t="s">
        <v>83</v>
      </c>
      <c r="AW200" s="13" t="s">
        <v>4</v>
      </c>
      <c r="AX200" s="13" t="s">
        <v>81</v>
      </c>
      <c r="AY200" s="239" t="s">
        <v>115</v>
      </c>
    </row>
    <row r="201" s="2" customFormat="1" ht="24.15" customHeight="1">
      <c r="A201" s="37"/>
      <c r="B201" s="38"/>
      <c r="C201" s="214" t="s">
        <v>287</v>
      </c>
      <c r="D201" s="214" t="s">
        <v>117</v>
      </c>
      <c r="E201" s="215" t="s">
        <v>288</v>
      </c>
      <c r="F201" s="216" t="s">
        <v>289</v>
      </c>
      <c r="G201" s="217" t="s">
        <v>153</v>
      </c>
      <c r="H201" s="218">
        <v>9.4420000000000002</v>
      </c>
      <c r="I201" s="219"/>
      <c r="J201" s="220">
        <f>ROUND(I201*H201,2)</f>
        <v>0</v>
      </c>
      <c r="K201" s="221"/>
      <c r="L201" s="43"/>
      <c r="M201" s="222" t="s">
        <v>1</v>
      </c>
      <c r="N201" s="223" t="s">
        <v>38</v>
      </c>
      <c r="O201" s="90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6" t="s">
        <v>121</v>
      </c>
      <c r="AT201" s="226" t="s">
        <v>117</v>
      </c>
      <c r="AU201" s="226" t="s">
        <v>83</v>
      </c>
      <c r="AY201" s="16" t="s">
        <v>115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6" t="s">
        <v>81</v>
      </c>
      <c r="BK201" s="227">
        <f>ROUND(I201*H201,2)</f>
        <v>0</v>
      </c>
      <c r="BL201" s="16" t="s">
        <v>121</v>
      </c>
      <c r="BM201" s="226" t="s">
        <v>290</v>
      </c>
    </row>
    <row r="202" s="13" customFormat="1">
      <c r="A202" s="13"/>
      <c r="B202" s="228"/>
      <c r="C202" s="229"/>
      <c r="D202" s="230" t="s">
        <v>123</v>
      </c>
      <c r="E202" s="231" t="s">
        <v>1</v>
      </c>
      <c r="F202" s="232" t="s">
        <v>291</v>
      </c>
      <c r="G202" s="229"/>
      <c r="H202" s="233">
        <v>8.7940000000000005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123</v>
      </c>
      <c r="AU202" s="239" t="s">
        <v>83</v>
      </c>
      <c r="AV202" s="13" t="s">
        <v>83</v>
      </c>
      <c r="AW202" s="13" t="s">
        <v>30</v>
      </c>
      <c r="AX202" s="13" t="s">
        <v>73</v>
      </c>
      <c r="AY202" s="239" t="s">
        <v>115</v>
      </c>
    </row>
    <row r="203" s="13" customFormat="1">
      <c r="A203" s="13"/>
      <c r="B203" s="228"/>
      <c r="C203" s="229"/>
      <c r="D203" s="230" t="s">
        <v>123</v>
      </c>
      <c r="E203" s="231" t="s">
        <v>1</v>
      </c>
      <c r="F203" s="232" t="s">
        <v>292</v>
      </c>
      <c r="G203" s="229"/>
      <c r="H203" s="233">
        <v>0.64800000000000002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123</v>
      </c>
      <c r="AU203" s="239" t="s">
        <v>83</v>
      </c>
      <c r="AV203" s="13" t="s">
        <v>83</v>
      </c>
      <c r="AW203" s="13" t="s">
        <v>30</v>
      </c>
      <c r="AX203" s="13" t="s">
        <v>73</v>
      </c>
      <c r="AY203" s="239" t="s">
        <v>115</v>
      </c>
    </row>
    <row r="204" s="14" customFormat="1">
      <c r="A204" s="14"/>
      <c r="B204" s="240"/>
      <c r="C204" s="241"/>
      <c r="D204" s="230" t="s">
        <v>123</v>
      </c>
      <c r="E204" s="242" t="s">
        <v>1</v>
      </c>
      <c r="F204" s="243" t="s">
        <v>131</v>
      </c>
      <c r="G204" s="241"/>
      <c r="H204" s="244">
        <v>9.4420000000000002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123</v>
      </c>
      <c r="AU204" s="250" t="s">
        <v>83</v>
      </c>
      <c r="AV204" s="14" t="s">
        <v>121</v>
      </c>
      <c r="AW204" s="14" t="s">
        <v>30</v>
      </c>
      <c r="AX204" s="14" t="s">
        <v>81</v>
      </c>
      <c r="AY204" s="250" t="s">
        <v>115</v>
      </c>
    </row>
    <row r="205" s="2" customFormat="1" ht="33" customHeight="1">
      <c r="A205" s="37"/>
      <c r="B205" s="38"/>
      <c r="C205" s="214" t="s">
        <v>293</v>
      </c>
      <c r="D205" s="214" t="s">
        <v>117</v>
      </c>
      <c r="E205" s="215" t="s">
        <v>294</v>
      </c>
      <c r="F205" s="216" t="s">
        <v>295</v>
      </c>
      <c r="G205" s="217" t="s">
        <v>145</v>
      </c>
      <c r="H205" s="218">
        <v>615.70000000000005</v>
      </c>
      <c r="I205" s="219"/>
      <c r="J205" s="220">
        <f>ROUND(I205*H205,2)</f>
        <v>0</v>
      </c>
      <c r="K205" s="221"/>
      <c r="L205" s="43"/>
      <c r="M205" s="222" t="s">
        <v>1</v>
      </c>
      <c r="N205" s="223" t="s">
        <v>38</v>
      </c>
      <c r="O205" s="90"/>
      <c r="P205" s="224">
        <f>O205*H205</f>
        <v>0</v>
      </c>
      <c r="Q205" s="224">
        <v>0.00060999999999999997</v>
      </c>
      <c r="R205" s="224">
        <f>Q205*H205</f>
        <v>0.37557699999999999</v>
      </c>
      <c r="S205" s="224">
        <v>0</v>
      </c>
      <c r="T205" s="22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6" t="s">
        <v>121</v>
      </c>
      <c r="AT205" s="226" t="s">
        <v>117</v>
      </c>
      <c r="AU205" s="226" t="s">
        <v>83</v>
      </c>
      <c r="AY205" s="16" t="s">
        <v>115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6" t="s">
        <v>81</v>
      </c>
      <c r="BK205" s="227">
        <f>ROUND(I205*H205,2)</f>
        <v>0</v>
      </c>
      <c r="BL205" s="16" t="s">
        <v>121</v>
      </c>
      <c r="BM205" s="226" t="s">
        <v>296</v>
      </c>
    </row>
    <row r="206" s="13" customFormat="1">
      <c r="A206" s="13"/>
      <c r="B206" s="228"/>
      <c r="C206" s="229"/>
      <c r="D206" s="230" t="s">
        <v>123</v>
      </c>
      <c r="E206" s="231" t="s">
        <v>1</v>
      </c>
      <c r="F206" s="232" t="s">
        <v>297</v>
      </c>
      <c r="G206" s="229"/>
      <c r="H206" s="233">
        <v>51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123</v>
      </c>
      <c r="AU206" s="239" t="s">
        <v>83</v>
      </c>
      <c r="AV206" s="13" t="s">
        <v>83</v>
      </c>
      <c r="AW206" s="13" t="s">
        <v>30</v>
      </c>
      <c r="AX206" s="13" t="s">
        <v>73</v>
      </c>
      <c r="AY206" s="239" t="s">
        <v>115</v>
      </c>
    </row>
    <row r="207" s="13" customFormat="1">
      <c r="A207" s="13"/>
      <c r="B207" s="228"/>
      <c r="C207" s="229"/>
      <c r="D207" s="230" t="s">
        <v>123</v>
      </c>
      <c r="E207" s="231" t="s">
        <v>1</v>
      </c>
      <c r="F207" s="232" t="s">
        <v>298</v>
      </c>
      <c r="G207" s="229"/>
      <c r="H207" s="233">
        <v>140.69999999999999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123</v>
      </c>
      <c r="AU207" s="239" t="s">
        <v>83</v>
      </c>
      <c r="AV207" s="13" t="s">
        <v>83</v>
      </c>
      <c r="AW207" s="13" t="s">
        <v>30</v>
      </c>
      <c r="AX207" s="13" t="s">
        <v>73</v>
      </c>
      <c r="AY207" s="239" t="s">
        <v>115</v>
      </c>
    </row>
    <row r="208" s="13" customFormat="1">
      <c r="A208" s="13"/>
      <c r="B208" s="228"/>
      <c r="C208" s="229"/>
      <c r="D208" s="230" t="s">
        <v>123</v>
      </c>
      <c r="E208" s="231" t="s">
        <v>1</v>
      </c>
      <c r="F208" s="232" t="s">
        <v>299</v>
      </c>
      <c r="G208" s="229"/>
      <c r="H208" s="233">
        <v>424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123</v>
      </c>
      <c r="AU208" s="239" t="s">
        <v>83</v>
      </c>
      <c r="AV208" s="13" t="s">
        <v>83</v>
      </c>
      <c r="AW208" s="13" t="s">
        <v>30</v>
      </c>
      <c r="AX208" s="13" t="s">
        <v>73</v>
      </c>
      <c r="AY208" s="239" t="s">
        <v>115</v>
      </c>
    </row>
    <row r="209" s="14" customFormat="1">
      <c r="A209" s="14"/>
      <c r="B209" s="240"/>
      <c r="C209" s="241"/>
      <c r="D209" s="230" t="s">
        <v>123</v>
      </c>
      <c r="E209" s="242" t="s">
        <v>1</v>
      </c>
      <c r="F209" s="243" t="s">
        <v>131</v>
      </c>
      <c r="G209" s="241"/>
      <c r="H209" s="244">
        <v>615.70000000000005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0" t="s">
        <v>123</v>
      </c>
      <c r="AU209" s="250" t="s">
        <v>83</v>
      </c>
      <c r="AV209" s="14" t="s">
        <v>121</v>
      </c>
      <c r="AW209" s="14" t="s">
        <v>30</v>
      </c>
      <c r="AX209" s="14" t="s">
        <v>81</v>
      </c>
      <c r="AY209" s="250" t="s">
        <v>115</v>
      </c>
    </row>
    <row r="210" s="2" customFormat="1" ht="21.75" customHeight="1">
      <c r="A210" s="37"/>
      <c r="B210" s="38"/>
      <c r="C210" s="214" t="s">
        <v>300</v>
      </c>
      <c r="D210" s="214" t="s">
        <v>117</v>
      </c>
      <c r="E210" s="215" t="s">
        <v>301</v>
      </c>
      <c r="F210" s="216" t="s">
        <v>302</v>
      </c>
      <c r="G210" s="217" t="s">
        <v>145</v>
      </c>
      <c r="H210" s="218">
        <v>163.69999999999999</v>
      </c>
      <c r="I210" s="219"/>
      <c r="J210" s="220">
        <f>ROUND(I210*H210,2)</f>
        <v>0</v>
      </c>
      <c r="K210" s="221"/>
      <c r="L210" s="43"/>
      <c r="M210" s="222" t="s">
        <v>1</v>
      </c>
      <c r="N210" s="223" t="s">
        <v>38</v>
      </c>
      <c r="O210" s="90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6" t="s">
        <v>121</v>
      </c>
      <c r="AT210" s="226" t="s">
        <v>117</v>
      </c>
      <c r="AU210" s="226" t="s">
        <v>83</v>
      </c>
      <c r="AY210" s="16" t="s">
        <v>115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6" t="s">
        <v>81</v>
      </c>
      <c r="BK210" s="227">
        <f>ROUND(I210*H210,2)</f>
        <v>0</v>
      </c>
      <c r="BL210" s="16" t="s">
        <v>121</v>
      </c>
      <c r="BM210" s="226" t="s">
        <v>303</v>
      </c>
    </row>
    <row r="211" s="2" customFormat="1" ht="33" customHeight="1">
      <c r="A211" s="37"/>
      <c r="B211" s="38"/>
      <c r="C211" s="214" t="s">
        <v>304</v>
      </c>
      <c r="D211" s="214" t="s">
        <v>117</v>
      </c>
      <c r="E211" s="215" t="s">
        <v>305</v>
      </c>
      <c r="F211" s="216" t="s">
        <v>306</v>
      </c>
      <c r="G211" s="217" t="s">
        <v>245</v>
      </c>
      <c r="H211" s="218">
        <v>59</v>
      </c>
      <c r="I211" s="219"/>
      <c r="J211" s="220">
        <f>ROUND(I211*H211,2)</f>
        <v>0</v>
      </c>
      <c r="K211" s="221"/>
      <c r="L211" s="43"/>
      <c r="M211" s="222" t="s">
        <v>1</v>
      </c>
      <c r="N211" s="223" t="s">
        <v>38</v>
      </c>
      <c r="O211" s="90"/>
      <c r="P211" s="224">
        <f>O211*H211</f>
        <v>0</v>
      </c>
      <c r="Q211" s="224">
        <v>1.61679</v>
      </c>
      <c r="R211" s="224">
        <f>Q211*H211</f>
        <v>95.390609999999995</v>
      </c>
      <c r="S211" s="224">
        <v>0</v>
      </c>
      <c r="T211" s="22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6" t="s">
        <v>121</v>
      </c>
      <c r="AT211" s="226" t="s">
        <v>117</v>
      </c>
      <c r="AU211" s="226" t="s">
        <v>83</v>
      </c>
      <c r="AY211" s="16" t="s">
        <v>115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6" t="s">
        <v>81</v>
      </c>
      <c r="BK211" s="227">
        <f>ROUND(I211*H211,2)</f>
        <v>0</v>
      </c>
      <c r="BL211" s="16" t="s">
        <v>121</v>
      </c>
      <c r="BM211" s="226" t="s">
        <v>307</v>
      </c>
    </row>
    <row r="212" s="13" customFormat="1">
      <c r="A212" s="13"/>
      <c r="B212" s="228"/>
      <c r="C212" s="229"/>
      <c r="D212" s="230" t="s">
        <v>123</v>
      </c>
      <c r="E212" s="231" t="s">
        <v>1</v>
      </c>
      <c r="F212" s="232" t="s">
        <v>308</v>
      </c>
      <c r="G212" s="229"/>
      <c r="H212" s="233">
        <v>59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123</v>
      </c>
      <c r="AU212" s="239" t="s">
        <v>83</v>
      </c>
      <c r="AV212" s="13" t="s">
        <v>83</v>
      </c>
      <c r="AW212" s="13" t="s">
        <v>30</v>
      </c>
      <c r="AX212" s="13" t="s">
        <v>81</v>
      </c>
      <c r="AY212" s="239" t="s">
        <v>115</v>
      </c>
    </row>
    <row r="213" s="12" customFormat="1" ht="22.8" customHeight="1">
      <c r="A213" s="12"/>
      <c r="B213" s="198"/>
      <c r="C213" s="199"/>
      <c r="D213" s="200" t="s">
        <v>72</v>
      </c>
      <c r="E213" s="212" t="s">
        <v>309</v>
      </c>
      <c r="F213" s="212" t="s">
        <v>310</v>
      </c>
      <c r="G213" s="199"/>
      <c r="H213" s="199"/>
      <c r="I213" s="202"/>
      <c r="J213" s="213">
        <f>BK213</f>
        <v>0</v>
      </c>
      <c r="K213" s="199"/>
      <c r="L213" s="204"/>
      <c r="M213" s="205"/>
      <c r="N213" s="206"/>
      <c r="O213" s="206"/>
      <c r="P213" s="207">
        <f>SUM(P214:P229)</f>
        <v>0</v>
      </c>
      <c r="Q213" s="206"/>
      <c r="R213" s="207">
        <f>SUM(R214:R229)</f>
        <v>0</v>
      </c>
      <c r="S213" s="206"/>
      <c r="T213" s="208">
        <f>SUM(T214:T229)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9" t="s">
        <v>81</v>
      </c>
      <c r="AT213" s="210" t="s">
        <v>72</v>
      </c>
      <c r="AU213" s="210" t="s">
        <v>81</v>
      </c>
      <c r="AY213" s="209" t="s">
        <v>115</v>
      </c>
      <c r="BK213" s="211">
        <f>SUM(BK214:BK229)</f>
        <v>0</v>
      </c>
    </row>
    <row r="214" s="2" customFormat="1" ht="21.75" customHeight="1">
      <c r="A214" s="37"/>
      <c r="B214" s="38"/>
      <c r="C214" s="214" t="s">
        <v>311</v>
      </c>
      <c r="D214" s="214" t="s">
        <v>117</v>
      </c>
      <c r="E214" s="215" t="s">
        <v>312</v>
      </c>
      <c r="F214" s="216" t="s">
        <v>313</v>
      </c>
      <c r="G214" s="217" t="s">
        <v>178</v>
      </c>
      <c r="H214" s="218">
        <v>776.15200000000004</v>
      </c>
      <c r="I214" s="219"/>
      <c r="J214" s="220">
        <f>ROUND(I214*H214,2)</f>
        <v>0</v>
      </c>
      <c r="K214" s="221"/>
      <c r="L214" s="43"/>
      <c r="M214" s="222" t="s">
        <v>1</v>
      </c>
      <c r="N214" s="223" t="s">
        <v>38</v>
      </c>
      <c r="O214" s="90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6" t="s">
        <v>121</v>
      </c>
      <c r="AT214" s="226" t="s">
        <v>117</v>
      </c>
      <c r="AU214" s="226" t="s">
        <v>83</v>
      </c>
      <c r="AY214" s="16" t="s">
        <v>115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6" t="s">
        <v>81</v>
      </c>
      <c r="BK214" s="227">
        <f>ROUND(I214*H214,2)</f>
        <v>0</v>
      </c>
      <c r="BL214" s="16" t="s">
        <v>121</v>
      </c>
      <c r="BM214" s="226" t="s">
        <v>314</v>
      </c>
    </row>
    <row r="215" s="13" customFormat="1">
      <c r="A215" s="13"/>
      <c r="B215" s="228"/>
      <c r="C215" s="229"/>
      <c r="D215" s="230" t="s">
        <v>123</v>
      </c>
      <c r="E215" s="231" t="s">
        <v>1</v>
      </c>
      <c r="F215" s="232" t="s">
        <v>315</v>
      </c>
      <c r="G215" s="229"/>
      <c r="H215" s="233">
        <v>776.15200000000004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123</v>
      </c>
      <c r="AU215" s="239" t="s">
        <v>83</v>
      </c>
      <c r="AV215" s="13" t="s">
        <v>83</v>
      </c>
      <c r="AW215" s="13" t="s">
        <v>30</v>
      </c>
      <c r="AX215" s="13" t="s">
        <v>81</v>
      </c>
      <c r="AY215" s="239" t="s">
        <v>115</v>
      </c>
    </row>
    <row r="216" s="2" customFormat="1" ht="24.15" customHeight="1">
      <c r="A216" s="37"/>
      <c r="B216" s="38"/>
      <c r="C216" s="214" t="s">
        <v>316</v>
      </c>
      <c r="D216" s="214" t="s">
        <v>117</v>
      </c>
      <c r="E216" s="215" t="s">
        <v>317</v>
      </c>
      <c r="F216" s="216" t="s">
        <v>318</v>
      </c>
      <c r="G216" s="217" t="s">
        <v>178</v>
      </c>
      <c r="H216" s="218">
        <v>14746.888000000001</v>
      </c>
      <c r="I216" s="219"/>
      <c r="J216" s="220">
        <f>ROUND(I216*H216,2)</f>
        <v>0</v>
      </c>
      <c r="K216" s="221"/>
      <c r="L216" s="43"/>
      <c r="M216" s="222" t="s">
        <v>1</v>
      </c>
      <c r="N216" s="223" t="s">
        <v>38</v>
      </c>
      <c r="O216" s="90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6" t="s">
        <v>121</v>
      </c>
      <c r="AT216" s="226" t="s">
        <v>117</v>
      </c>
      <c r="AU216" s="226" t="s">
        <v>83</v>
      </c>
      <c r="AY216" s="16" t="s">
        <v>115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6" t="s">
        <v>81</v>
      </c>
      <c r="BK216" s="227">
        <f>ROUND(I216*H216,2)</f>
        <v>0</v>
      </c>
      <c r="BL216" s="16" t="s">
        <v>121</v>
      </c>
      <c r="BM216" s="226" t="s">
        <v>319</v>
      </c>
    </row>
    <row r="217" s="13" customFormat="1">
      <c r="A217" s="13"/>
      <c r="B217" s="228"/>
      <c r="C217" s="229"/>
      <c r="D217" s="230" t="s">
        <v>123</v>
      </c>
      <c r="E217" s="229"/>
      <c r="F217" s="232" t="s">
        <v>320</v>
      </c>
      <c r="G217" s="229"/>
      <c r="H217" s="233">
        <v>14746.888000000001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123</v>
      </c>
      <c r="AU217" s="239" t="s">
        <v>83</v>
      </c>
      <c r="AV217" s="13" t="s">
        <v>83</v>
      </c>
      <c r="AW217" s="13" t="s">
        <v>4</v>
      </c>
      <c r="AX217" s="13" t="s">
        <v>81</v>
      </c>
      <c r="AY217" s="239" t="s">
        <v>115</v>
      </c>
    </row>
    <row r="218" s="2" customFormat="1" ht="21.75" customHeight="1">
      <c r="A218" s="37"/>
      <c r="B218" s="38"/>
      <c r="C218" s="214" t="s">
        <v>321</v>
      </c>
      <c r="D218" s="214" t="s">
        <v>117</v>
      </c>
      <c r="E218" s="215" t="s">
        <v>322</v>
      </c>
      <c r="F218" s="216" t="s">
        <v>323</v>
      </c>
      <c r="G218" s="217" t="s">
        <v>178</v>
      </c>
      <c r="H218" s="218">
        <v>38.582000000000001</v>
      </c>
      <c r="I218" s="219"/>
      <c r="J218" s="220">
        <f>ROUND(I218*H218,2)</f>
        <v>0</v>
      </c>
      <c r="K218" s="221"/>
      <c r="L218" s="43"/>
      <c r="M218" s="222" t="s">
        <v>1</v>
      </c>
      <c r="N218" s="223" t="s">
        <v>38</v>
      </c>
      <c r="O218" s="90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6" t="s">
        <v>121</v>
      </c>
      <c r="AT218" s="226" t="s">
        <v>117</v>
      </c>
      <c r="AU218" s="226" t="s">
        <v>83</v>
      </c>
      <c r="AY218" s="16" t="s">
        <v>115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6" t="s">
        <v>81</v>
      </c>
      <c r="BK218" s="227">
        <f>ROUND(I218*H218,2)</f>
        <v>0</v>
      </c>
      <c r="BL218" s="16" t="s">
        <v>121</v>
      </c>
      <c r="BM218" s="226" t="s">
        <v>324</v>
      </c>
    </row>
    <row r="219" s="13" customFormat="1">
      <c r="A219" s="13"/>
      <c r="B219" s="228"/>
      <c r="C219" s="229"/>
      <c r="D219" s="230" t="s">
        <v>123</v>
      </c>
      <c r="E219" s="231" t="s">
        <v>1</v>
      </c>
      <c r="F219" s="232" t="s">
        <v>325</v>
      </c>
      <c r="G219" s="229"/>
      <c r="H219" s="233">
        <v>5.3099999999999996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123</v>
      </c>
      <c r="AU219" s="239" t="s">
        <v>83</v>
      </c>
      <c r="AV219" s="13" t="s">
        <v>83</v>
      </c>
      <c r="AW219" s="13" t="s">
        <v>30</v>
      </c>
      <c r="AX219" s="13" t="s">
        <v>73</v>
      </c>
      <c r="AY219" s="239" t="s">
        <v>115</v>
      </c>
    </row>
    <row r="220" s="13" customFormat="1">
      <c r="A220" s="13"/>
      <c r="B220" s="228"/>
      <c r="C220" s="229"/>
      <c r="D220" s="230" t="s">
        <v>123</v>
      </c>
      <c r="E220" s="231" t="s">
        <v>1</v>
      </c>
      <c r="F220" s="232" t="s">
        <v>326</v>
      </c>
      <c r="G220" s="229"/>
      <c r="H220" s="233">
        <v>33.271999999999998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123</v>
      </c>
      <c r="AU220" s="239" t="s">
        <v>83</v>
      </c>
      <c r="AV220" s="13" t="s">
        <v>83</v>
      </c>
      <c r="AW220" s="13" t="s">
        <v>30</v>
      </c>
      <c r="AX220" s="13" t="s">
        <v>73</v>
      </c>
      <c r="AY220" s="239" t="s">
        <v>115</v>
      </c>
    </row>
    <row r="221" s="14" customFormat="1">
      <c r="A221" s="14"/>
      <c r="B221" s="240"/>
      <c r="C221" s="241"/>
      <c r="D221" s="230" t="s">
        <v>123</v>
      </c>
      <c r="E221" s="242" t="s">
        <v>1</v>
      </c>
      <c r="F221" s="243" t="s">
        <v>131</v>
      </c>
      <c r="G221" s="241"/>
      <c r="H221" s="244">
        <v>38.582000000000001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0" t="s">
        <v>123</v>
      </c>
      <c r="AU221" s="250" t="s">
        <v>83</v>
      </c>
      <c r="AV221" s="14" t="s">
        <v>121</v>
      </c>
      <c r="AW221" s="14" t="s">
        <v>30</v>
      </c>
      <c r="AX221" s="14" t="s">
        <v>81</v>
      </c>
      <c r="AY221" s="250" t="s">
        <v>115</v>
      </c>
    </row>
    <row r="222" s="2" customFormat="1" ht="24.15" customHeight="1">
      <c r="A222" s="37"/>
      <c r="B222" s="38"/>
      <c r="C222" s="214" t="s">
        <v>327</v>
      </c>
      <c r="D222" s="214" t="s">
        <v>117</v>
      </c>
      <c r="E222" s="215" t="s">
        <v>328</v>
      </c>
      <c r="F222" s="216" t="s">
        <v>329</v>
      </c>
      <c r="G222" s="217" t="s">
        <v>178</v>
      </c>
      <c r="H222" s="218">
        <v>733.05799999999999</v>
      </c>
      <c r="I222" s="219"/>
      <c r="J222" s="220">
        <f>ROUND(I222*H222,2)</f>
        <v>0</v>
      </c>
      <c r="K222" s="221"/>
      <c r="L222" s="43"/>
      <c r="M222" s="222" t="s">
        <v>1</v>
      </c>
      <c r="N222" s="223" t="s">
        <v>38</v>
      </c>
      <c r="O222" s="90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6" t="s">
        <v>121</v>
      </c>
      <c r="AT222" s="226" t="s">
        <v>117</v>
      </c>
      <c r="AU222" s="226" t="s">
        <v>83</v>
      </c>
      <c r="AY222" s="16" t="s">
        <v>115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6" t="s">
        <v>81</v>
      </c>
      <c r="BK222" s="227">
        <f>ROUND(I222*H222,2)</f>
        <v>0</v>
      </c>
      <c r="BL222" s="16" t="s">
        <v>121</v>
      </c>
      <c r="BM222" s="226" t="s">
        <v>330</v>
      </c>
    </row>
    <row r="223" s="13" customFormat="1">
      <c r="A223" s="13"/>
      <c r="B223" s="228"/>
      <c r="C223" s="229"/>
      <c r="D223" s="230" t="s">
        <v>123</v>
      </c>
      <c r="E223" s="229"/>
      <c r="F223" s="232" t="s">
        <v>331</v>
      </c>
      <c r="G223" s="229"/>
      <c r="H223" s="233">
        <v>733.05799999999999</v>
      </c>
      <c r="I223" s="234"/>
      <c r="J223" s="229"/>
      <c r="K223" s="229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123</v>
      </c>
      <c r="AU223" s="239" t="s">
        <v>83</v>
      </c>
      <c r="AV223" s="13" t="s">
        <v>83</v>
      </c>
      <c r="AW223" s="13" t="s">
        <v>4</v>
      </c>
      <c r="AX223" s="13" t="s">
        <v>81</v>
      </c>
      <c r="AY223" s="239" t="s">
        <v>115</v>
      </c>
    </row>
    <row r="224" s="2" customFormat="1" ht="37.8" customHeight="1">
      <c r="A224" s="37"/>
      <c r="B224" s="38"/>
      <c r="C224" s="214" t="s">
        <v>332</v>
      </c>
      <c r="D224" s="214" t="s">
        <v>117</v>
      </c>
      <c r="E224" s="215" t="s">
        <v>333</v>
      </c>
      <c r="F224" s="216" t="s">
        <v>334</v>
      </c>
      <c r="G224" s="217" t="s">
        <v>178</v>
      </c>
      <c r="H224" s="218">
        <v>38.582000000000001</v>
      </c>
      <c r="I224" s="219"/>
      <c r="J224" s="220">
        <f>ROUND(I224*H224,2)</f>
        <v>0</v>
      </c>
      <c r="K224" s="221"/>
      <c r="L224" s="43"/>
      <c r="M224" s="222" t="s">
        <v>1</v>
      </c>
      <c r="N224" s="223" t="s">
        <v>38</v>
      </c>
      <c r="O224" s="90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6" t="s">
        <v>121</v>
      </c>
      <c r="AT224" s="226" t="s">
        <v>117</v>
      </c>
      <c r="AU224" s="226" t="s">
        <v>83</v>
      </c>
      <c r="AY224" s="16" t="s">
        <v>115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6" t="s">
        <v>81</v>
      </c>
      <c r="BK224" s="227">
        <f>ROUND(I224*H224,2)</f>
        <v>0</v>
      </c>
      <c r="BL224" s="16" t="s">
        <v>121</v>
      </c>
      <c r="BM224" s="226" t="s">
        <v>335</v>
      </c>
    </row>
    <row r="225" s="13" customFormat="1">
      <c r="A225" s="13"/>
      <c r="B225" s="228"/>
      <c r="C225" s="229"/>
      <c r="D225" s="230" t="s">
        <v>123</v>
      </c>
      <c r="E225" s="231" t="s">
        <v>1</v>
      </c>
      <c r="F225" s="232" t="s">
        <v>336</v>
      </c>
      <c r="G225" s="229"/>
      <c r="H225" s="233">
        <v>38.582000000000001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123</v>
      </c>
      <c r="AU225" s="239" t="s">
        <v>83</v>
      </c>
      <c r="AV225" s="13" t="s">
        <v>83</v>
      </c>
      <c r="AW225" s="13" t="s">
        <v>30</v>
      </c>
      <c r="AX225" s="13" t="s">
        <v>81</v>
      </c>
      <c r="AY225" s="239" t="s">
        <v>115</v>
      </c>
    </row>
    <row r="226" s="2" customFormat="1" ht="44.25" customHeight="1">
      <c r="A226" s="37"/>
      <c r="B226" s="38"/>
      <c r="C226" s="214" t="s">
        <v>337</v>
      </c>
      <c r="D226" s="214" t="s">
        <v>117</v>
      </c>
      <c r="E226" s="215" t="s">
        <v>338</v>
      </c>
      <c r="F226" s="216" t="s">
        <v>339</v>
      </c>
      <c r="G226" s="217" t="s">
        <v>178</v>
      </c>
      <c r="H226" s="218">
        <v>171.04599999999999</v>
      </c>
      <c r="I226" s="219"/>
      <c r="J226" s="220">
        <f>ROUND(I226*H226,2)</f>
        <v>0</v>
      </c>
      <c r="K226" s="221"/>
      <c r="L226" s="43"/>
      <c r="M226" s="222" t="s">
        <v>1</v>
      </c>
      <c r="N226" s="223" t="s">
        <v>38</v>
      </c>
      <c r="O226" s="90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6" t="s">
        <v>121</v>
      </c>
      <c r="AT226" s="226" t="s">
        <v>117</v>
      </c>
      <c r="AU226" s="226" t="s">
        <v>83</v>
      </c>
      <c r="AY226" s="16" t="s">
        <v>115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6" t="s">
        <v>81</v>
      </c>
      <c r="BK226" s="227">
        <f>ROUND(I226*H226,2)</f>
        <v>0</v>
      </c>
      <c r="BL226" s="16" t="s">
        <v>121</v>
      </c>
      <c r="BM226" s="226" t="s">
        <v>340</v>
      </c>
    </row>
    <row r="227" s="13" customFormat="1">
      <c r="A227" s="13"/>
      <c r="B227" s="228"/>
      <c r="C227" s="229"/>
      <c r="D227" s="230" t="s">
        <v>123</v>
      </c>
      <c r="E227" s="231" t="s">
        <v>1</v>
      </c>
      <c r="F227" s="232" t="s">
        <v>341</v>
      </c>
      <c r="G227" s="229"/>
      <c r="H227" s="233">
        <v>171.04599999999999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123</v>
      </c>
      <c r="AU227" s="239" t="s">
        <v>83</v>
      </c>
      <c r="AV227" s="13" t="s">
        <v>83</v>
      </c>
      <c r="AW227" s="13" t="s">
        <v>30</v>
      </c>
      <c r="AX227" s="13" t="s">
        <v>81</v>
      </c>
      <c r="AY227" s="239" t="s">
        <v>115</v>
      </c>
    </row>
    <row r="228" s="2" customFormat="1" ht="44.25" customHeight="1">
      <c r="A228" s="37"/>
      <c r="B228" s="38"/>
      <c r="C228" s="214" t="s">
        <v>342</v>
      </c>
      <c r="D228" s="214" t="s">
        <v>117</v>
      </c>
      <c r="E228" s="215" t="s">
        <v>343</v>
      </c>
      <c r="F228" s="216" t="s">
        <v>344</v>
      </c>
      <c r="G228" s="217" t="s">
        <v>178</v>
      </c>
      <c r="H228" s="218">
        <v>605.10699999999997</v>
      </c>
      <c r="I228" s="219"/>
      <c r="J228" s="220">
        <f>ROUND(I228*H228,2)</f>
        <v>0</v>
      </c>
      <c r="K228" s="221"/>
      <c r="L228" s="43"/>
      <c r="M228" s="222" t="s">
        <v>1</v>
      </c>
      <c r="N228" s="223" t="s">
        <v>38</v>
      </c>
      <c r="O228" s="90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6" t="s">
        <v>121</v>
      </c>
      <c r="AT228" s="226" t="s">
        <v>117</v>
      </c>
      <c r="AU228" s="226" t="s">
        <v>83</v>
      </c>
      <c r="AY228" s="16" t="s">
        <v>115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6" t="s">
        <v>81</v>
      </c>
      <c r="BK228" s="227">
        <f>ROUND(I228*H228,2)</f>
        <v>0</v>
      </c>
      <c r="BL228" s="16" t="s">
        <v>121</v>
      </c>
      <c r="BM228" s="226" t="s">
        <v>345</v>
      </c>
    </row>
    <row r="229" s="13" customFormat="1">
      <c r="A229" s="13"/>
      <c r="B229" s="228"/>
      <c r="C229" s="229"/>
      <c r="D229" s="230" t="s">
        <v>123</v>
      </c>
      <c r="E229" s="231" t="s">
        <v>1</v>
      </c>
      <c r="F229" s="232" t="s">
        <v>346</v>
      </c>
      <c r="G229" s="229"/>
      <c r="H229" s="233">
        <v>605.10699999999997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123</v>
      </c>
      <c r="AU229" s="239" t="s">
        <v>83</v>
      </c>
      <c r="AV229" s="13" t="s">
        <v>83</v>
      </c>
      <c r="AW229" s="13" t="s">
        <v>30</v>
      </c>
      <c r="AX229" s="13" t="s">
        <v>81</v>
      </c>
      <c r="AY229" s="239" t="s">
        <v>115</v>
      </c>
    </row>
    <row r="230" s="12" customFormat="1" ht="22.8" customHeight="1">
      <c r="A230" s="12"/>
      <c r="B230" s="198"/>
      <c r="C230" s="199"/>
      <c r="D230" s="200" t="s">
        <v>72</v>
      </c>
      <c r="E230" s="212" t="s">
        <v>347</v>
      </c>
      <c r="F230" s="212" t="s">
        <v>348</v>
      </c>
      <c r="G230" s="199"/>
      <c r="H230" s="199"/>
      <c r="I230" s="202"/>
      <c r="J230" s="213">
        <f>BK230</f>
        <v>0</v>
      </c>
      <c r="K230" s="199"/>
      <c r="L230" s="204"/>
      <c r="M230" s="205"/>
      <c r="N230" s="206"/>
      <c r="O230" s="206"/>
      <c r="P230" s="207">
        <f>P231</f>
        <v>0</v>
      </c>
      <c r="Q230" s="206"/>
      <c r="R230" s="207">
        <f>R231</f>
        <v>0</v>
      </c>
      <c r="S230" s="206"/>
      <c r="T230" s="208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9" t="s">
        <v>81</v>
      </c>
      <c r="AT230" s="210" t="s">
        <v>72</v>
      </c>
      <c r="AU230" s="210" t="s">
        <v>81</v>
      </c>
      <c r="AY230" s="209" t="s">
        <v>115</v>
      </c>
      <c r="BK230" s="211">
        <f>BK231</f>
        <v>0</v>
      </c>
    </row>
    <row r="231" s="2" customFormat="1" ht="33" customHeight="1">
      <c r="A231" s="37"/>
      <c r="B231" s="38"/>
      <c r="C231" s="214" t="s">
        <v>349</v>
      </c>
      <c r="D231" s="214" t="s">
        <v>117</v>
      </c>
      <c r="E231" s="215" t="s">
        <v>350</v>
      </c>
      <c r="F231" s="216" t="s">
        <v>351</v>
      </c>
      <c r="G231" s="217" t="s">
        <v>178</v>
      </c>
      <c r="H231" s="218">
        <v>440.54199999999997</v>
      </c>
      <c r="I231" s="219"/>
      <c r="J231" s="220">
        <f>ROUND(I231*H231,2)</f>
        <v>0</v>
      </c>
      <c r="K231" s="221"/>
      <c r="L231" s="43"/>
      <c r="M231" s="222" t="s">
        <v>1</v>
      </c>
      <c r="N231" s="223" t="s">
        <v>38</v>
      </c>
      <c r="O231" s="90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6" t="s">
        <v>121</v>
      </c>
      <c r="AT231" s="226" t="s">
        <v>117</v>
      </c>
      <c r="AU231" s="226" t="s">
        <v>83</v>
      </c>
      <c r="AY231" s="16" t="s">
        <v>115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6" t="s">
        <v>81</v>
      </c>
      <c r="BK231" s="227">
        <f>ROUND(I231*H231,2)</f>
        <v>0</v>
      </c>
      <c r="BL231" s="16" t="s">
        <v>121</v>
      </c>
      <c r="BM231" s="226" t="s">
        <v>352</v>
      </c>
    </row>
    <row r="232" s="12" customFormat="1" ht="25.92" customHeight="1">
      <c r="A232" s="12"/>
      <c r="B232" s="198"/>
      <c r="C232" s="199"/>
      <c r="D232" s="200" t="s">
        <v>72</v>
      </c>
      <c r="E232" s="201" t="s">
        <v>353</v>
      </c>
      <c r="F232" s="201" t="s">
        <v>354</v>
      </c>
      <c r="G232" s="199"/>
      <c r="H232" s="199"/>
      <c r="I232" s="202"/>
      <c r="J232" s="203">
        <f>BK232</f>
        <v>0</v>
      </c>
      <c r="K232" s="199"/>
      <c r="L232" s="204"/>
      <c r="M232" s="205"/>
      <c r="N232" s="206"/>
      <c r="O232" s="206"/>
      <c r="P232" s="207">
        <f>SUM(P233:P236)</f>
        <v>0</v>
      </c>
      <c r="Q232" s="206"/>
      <c r="R232" s="207">
        <f>SUM(R233:R236)</f>
        <v>0</v>
      </c>
      <c r="S232" s="206"/>
      <c r="T232" s="208">
        <f>SUM(T233:T236)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9" t="s">
        <v>142</v>
      </c>
      <c r="AT232" s="210" t="s">
        <v>72</v>
      </c>
      <c r="AU232" s="210" t="s">
        <v>73</v>
      </c>
      <c r="AY232" s="209" t="s">
        <v>115</v>
      </c>
      <c r="BK232" s="211">
        <f>SUM(BK233:BK236)</f>
        <v>0</v>
      </c>
    </row>
    <row r="233" s="2" customFormat="1" ht="16.5" customHeight="1">
      <c r="A233" s="37"/>
      <c r="B233" s="38"/>
      <c r="C233" s="214" t="s">
        <v>355</v>
      </c>
      <c r="D233" s="214" t="s">
        <v>117</v>
      </c>
      <c r="E233" s="215" t="s">
        <v>356</v>
      </c>
      <c r="F233" s="216" t="s">
        <v>357</v>
      </c>
      <c r="G233" s="217" t="s">
        <v>358</v>
      </c>
      <c r="H233" s="218">
        <v>1</v>
      </c>
      <c r="I233" s="219"/>
      <c r="J233" s="220">
        <f>ROUND(I233*H233,2)</f>
        <v>0</v>
      </c>
      <c r="K233" s="221"/>
      <c r="L233" s="43"/>
      <c r="M233" s="222" t="s">
        <v>1</v>
      </c>
      <c r="N233" s="223" t="s">
        <v>38</v>
      </c>
      <c r="O233" s="90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6" t="s">
        <v>121</v>
      </c>
      <c r="AT233" s="226" t="s">
        <v>117</v>
      </c>
      <c r="AU233" s="226" t="s">
        <v>81</v>
      </c>
      <c r="AY233" s="16" t="s">
        <v>115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6" t="s">
        <v>81</v>
      </c>
      <c r="BK233" s="227">
        <f>ROUND(I233*H233,2)</f>
        <v>0</v>
      </c>
      <c r="BL233" s="16" t="s">
        <v>121</v>
      </c>
      <c r="BM233" s="226" t="s">
        <v>359</v>
      </c>
    </row>
    <row r="234" s="2" customFormat="1" ht="16.5" customHeight="1">
      <c r="A234" s="37"/>
      <c r="B234" s="38"/>
      <c r="C234" s="214" t="s">
        <v>360</v>
      </c>
      <c r="D234" s="214" t="s">
        <v>117</v>
      </c>
      <c r="E234" s="215" t="s">
        <v>361</v>
      </c>
      <c r="F234" s="216" t="s">
        <v>362</v>
      </c>
      <c r="G234" s="217" t="s">
        <v>358</v>
      </c>
      <c r="H234" s="218">
        <v>1</v>
      </c>
      <c r="I234" s="219"/>
      <c r="J234" s="220">
        <f>ROUND(I234*H234,2)</f>
        <v>0</v>
      </c>
      <c r="K234" s="221"/>
      <c r="L234" s="43"/>
      <c r="M234" s="222" t="s">
        <v>1</v>
      </c>
      <c r="N234" s="223" t="s">
        <v>38</v>
      </c>
      <c r="O234" s="90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6" t="s">
        <v>121</v>
      </c>
      <c r="AT234" s="226" t="s">
        <v>117</v>
      </c>
      <c r="AU234" s="226" t="s">
        <v>81</v>
      </c>
      <c r="AY234" s="16" t="s">
        <v>115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6" t="s">
        <v>81</v>
      </c>
      <c r="BK234" s="227">
        <f>ROUND(I234*H234,2)</f>
        <v>0</v>
      </c>
      <c r="BL234" s="16" t="s">
        <v>121</v>
      </c>
      <c r="BM234" s="226" t="s">
        <v>363</v>
      </c>
    </row>
    <row r="235" s="2" customFormat="1" ht="16.5" customHeight="1">
      <c r="A235" s="37"/>
      <c r="B235" s="38"/>
      <c r="C235" s="214" t="s">
        <v>364</v>
      </c>
      <c r="D235" s="214" t="s">
        <v>117</v>
      </c>
      <c r="E235" s="215" t="s">
        <v>365</v>
      </c>
      <c r="F235" s="216" t="s">
        <v>366</v>
      </c>
      <c r="G235" s="217" t="s">
        <v>358</v>
      </c>
      <c r="H235" s="218">
        <v>1</v>
      </c>
      <c r="I235" s="219"/>
      <c r="J235" s="220">
        <f>ROUND(I235*H235,2)</f>
        <v>0</v>
      </c>
      <c r="K235" s="221"/>
      <c r="L235" s="43"/>
      <c r="M235" s="222" t="s">
        <v>1</v>
      </c>
      <c r="N235" s="223" t="s">
        <v>38</v>
      </c>
      <c r="O235" s="90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6" t="s">
        <v>367</v>
      </c>
      <c r="AT235" s="226" t="s">
        <v>117</v>
      </c>
      <c r="AU235" s="226" t="s">
        <v>81</v>
      </c>
      <c r="AY235" s="16" t="s">
        <v>115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6" t="s">
        <v>81</v>
      </c>
      <c r="BK235" s="227">
        <f>ROUND(I235*H235,2)</f>
        <v>0</v>
      </c>
      <c r="BL235" s="16" t="s">
        <v>367</v>
      </c>
      <c r="BM235" s="226" t="s">
        <v>368</v>
      </c>
    </row>
    <row r="236" s="2" customFormat="1" ht="16.5" customHeight="1">
      <c r="A236" s="37"/>
      <c r="B236" s="38"/>
      <c r="C236" s="214" t="s">
        <v>369</v>
      </c>
      <c r="D236" s="214" t="s">
        <v>117</v>
      </c>
      <c r="E236" s="215" t="s">
        <v>370</v>
      </c>
      <c r="F236" s="216" t="s">
        <v>371</v>
      </c>
      <c r="G236" s="217" t="s">
        <v>358</v>
      </c>
      <c r="H236" s="218">
        <v>1</v>
      </c>
      <c r="I236" s="219"/>
      <c r="J236" s="220">
        <f>ROUND(I236*H236,2)</f>
        <v>0</v>
      </c>
      <c r="K236" s="221"/>
      <c r="L236" s="43"/>
      <c r="M236" s="262" t="s">
        <v>1</v>
      </c>
      <c r="N236" s="263" t="s">
        <v>38</v>
      </c>
      <c r="O236" s="264"/>
      <c r="P236" s="265">
        <f>O236*H236</f>
        <v>0</v>
      </c>
      <c r="Q236" s="265">
        <v>0</v>
      </c>
      <c r="R236" s="265">
        <f>Q236*H236</f>
        <v>0</v>
      </c>
      <c r="S236" s="265">
        <v>0</v>
      </c>
      <c r="T236" s="266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6" t="s">
        <v>367</v>
      </c>
      <c r="AT236" s="226" t="s">
        <v>117</v>
      </c>
      <c r="AU236" s="226" t="s">
        <v>81</v>
      </c>
      <c r="AY236" s="16" t="s">
        <v>115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6" t="s">
        <v>81</v>
      </c>
      <c r="BK236" s="227">
        <f>ROUND(I236*H236,2)</f>
        <v>0</v>
      </c>
      <c r="BL236" s="16" t="s">
        <v>367</v>
      </c>
      <c r="BM236" s="226" t="s">
        <v>372</v>
      </c>
    </row>
    <row r="237" s="2" customFormat="1" ht="6.96" customHeight="1">
      <c r="A237" s="37"/>
      <c r="B237" s="65"/>
      <c r="C237" s="66"/>
      <c r="D237" s="66"/>
      <c r="E237" s="66"/>
      <c r="F237" s="66"/>
      <c r="G237" s="66"/>
      <c r="H237" s="66"/>
      <c r="I237" s="66"/>
      <c r="J237" s="66"/>
      <c r="K237" s="66"/>
      <c r="L237" s="43"/>
      <c r="M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</row>
  </sheetData>
  <sheetProtection sheet="1" autoFilter="0" formatColumns="0" formatRows="0" objects="1" scenarios="1" spinCount="100000" saltValue="EAwcL3YZMoXr9mOvR/3uzOaEmIsGNeaj5zfK9AnGSL+sBr51LxeqdMBvyBOI1JIuucTmrg0J3OQNZsWmc7V0Gg==" hashValue="0WXwER5k1gMnp3Ed5nE5dCFJtDVqDHI4sPibMRTwydQXlt9YtQyAs+tUyPc8Ed6fgNw/4jUBLWILvKl26MF9ww==" algorithmName="SHA-512" password="CBE5"/>
  <autoFilter ref="C123:K23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2025-11-28T14:15:19Z</dcterms:created>
  <dcterms:modified xsi:type="dcterms:W3CDTF">2025-11-28T14:15:21Z</dcterms:modified>
</cp:coreProperties>
</file>