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_aVDo\Aspee10_2025\Lavka_pres_Konopistsky_potok_1927201\__odevzdani_esticon_2025\soupis\"/>
    </mc:Choice>
  </mc:AlternateContent>
  <bookViews>
    <workbookView xWindow="0" yWindow="0" windowWidth="0" windowHeight="0"/>
  </bookViews>
  <sheets>
    <sheet name="Rekapitulace" sheetId="6" r:id="rId1"/>
    <sheet name="SO 000SO 000" sheetId="2" r:id="rId2"/>
    <sheet name="SO 001SO 001" sheetId="3" r:id="rId3"/>
    <sheet name="SO 101SO 101" sheetId="4" r:id="rId4"/>
    <sheet name="SO 201SO 201" sheetId="5" r:id="rId5"/>
  </sheets>
  <calcPr/>
</workbook>
</file>

<file path=xl/calcChain.xml><?xml version="1.0" encoding="utf-8"?>
<calcChain xmlns="http://schemas.openxmlformats.org/spreadsheetml/2006/main">
  <c i="6" l="1" r="E13"/>
  <c r="D13"/>
  <c r="C13"/>
  <c r="E12"/>
  <c r="D12"/>
  <c r="C12"/>
  <c r="E11"/>
  <c r="D11"/>
  <c r="C11"/>
  <c r="E10"/>
  <c r="D10"/>
  <c r="C10"/>
  <c r="C7"/>
  <c r="C6"/>
  <c i="5" r="I3"/>
  <c r="I96"/>
  <c r="O115"/>
  <c r="I115"/>
  <c r="O112"/>
  <c r="I112"/>
  <c r="O109"/>
  <c r="I109"/>
  <c r="O106"/>
  <c r="I106"/>
  <c r="O103"/>
  <c r="I103"/>
  <c r="O100"/>
  <c r="I100"/>
  <c r="O97"/>
  <c r="I97"/>
  <c r="I83"/>
  <c r="O93"/>
  <c r="I93"/>
  <c r="O90"/>
  <c r="I90"/>
  <c r="O87"/>
  <c r="I87"/>
  <c r="O84"/>
  <c r="I84"/>
  <c r="I73"/>
  <c r="O80"/>
  <c r="I80"/>
  <c r="O77"/>
  <c r="I77"/>
  <c r="O74"/>
  <c r="I74"/>
  <c r="I57"/>
  <c r="O70"/>
  <c r="I70"/>
  <c r="O67"/>
  <c r="I67"/>
  <c r="O64"/>
  <c r="I64"/>
  <c r="O61"/>
  <c r="I61"/>
  <c r="O58"/>
  <c r="I58"/>
  <c r="I41"/>
  <c r="O54"/>
  <c r="I54"/>
  <c r="O51"/>
  <c r="I51"/>
  <c r="O48"/>
  <c r="I48"/>
  <c r="O45"/>
  <c r="I45"/>
  <c r="O42"/>
  <c r="I42"/>
  <c r="I13"/>
  <c r="O38"/>
  <c r="I38"/>
  <c r="O35"/>
  <c r="I35"/>
  <c r="O32"/>
  <c r="I32"/>
  <c r="O29"/>
  <c r="I29"/>
  <c r="O26"/>
  <c r="I26"/>
  <c r="O23"/>
  <c r="I23"/>
  <c r="O20"/>
  <c r="I20"/>
  <c r="O17"/>
  <c r="I17"/>
  <c r="O14"/>
  <c r="I14"/>
  <c r="I9"/>
  <c r="O10"/>
  <c r="I10"/>
  <c i="4" r="I3"/>
  <c r="I13"/>
  <c r="O14"/>
  <c r="I14"/>
  <c r="I9"/>
  <c r="O10"/>
  <c r="I10"/>
  <c i="3" r="I3"/>
  <c r="I20"/>
  <c r="O33"/>
  <c r="I33"/>
  <c r="O30"/>
  <c r="I30"/>
  <c r="O27"/>
  <c r="I27"/>
  <c r="O24"/>
  <c r="I24"/>
  <c r="O21"/>
  <c r="I21"/>
  <c r="I16"/>
  <c r="O17"/>
  <c r="I17"/>
  <c r="I9"/>
  <c r="O13"/>
  <c r="I13"/>
  <c r="O10"/>
  <c r="I10"/>
  <c i="2" r="I3"/>
  <c r="I9"/>
  <c r="O40"/>
  <c r="I40"/>
  <c r="O38"/>
  <c r="I38"/>
  <c r="O35"/>
  <c r="I35"/>
  <c r="O32"/>
  <c r="I32"/>
  <c r="O29"/>
  <c r="I29"/>
  <c r="O26"/>
  <c r="I26"/>
  <c r="O23"/>
  <c r="I23"/>
  <c r="O20"/>
  <c r="I20"/>
  <c r="O18"/>
  <c r="I18"/>
  <c r="O15"/>
  <c r="I15"/>
  <c r="O13"/>
  <c r="I13"/>
  <c r="O10"/>
  <c r="I10"/>
</calcChain>
</file>

<file path=xl/sharedStrings.xml><?xml version="1.0" encoding="utf-8"?>
<sst xmlns="http://schemas.openxmlformats.org/spreadsheetml/2006/main">
  <si>
    <t>EstiCon</t>
  </si>
  <si>
    <t xml:space="preserve">Firma: </t>
  </si>
  <si>
    <t>Rekapitulace ceny</t>
  </si>
  <si>
    <t>Stavba: 1927201_Konopis - Lávka přes Konopišťský potok v Měsíčním údolí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</si>
  <si>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</si>
  <si>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</si>
  <si>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</si>
  <si>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</si>
  <si>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</si>
  <si>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</si>
  <si>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</si>
  <si>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000</t>
  </si>
  <si>
    <t>Vedlejší a ostatní náklady</t>
  </si>
  <si>
    <t>SO 001</t>
  </si>
  <si>
    <t>Demolice</t>
  </si>
  <si>
    <t>SO 101</t>
  </si>
  <si>
    <t>Příjezdová cesta</t>
  </si>
  <si>
    <t>SO 201</t>
  </si>
  <si>
    <t>Lávka přes Konopišťský potok</t>
  </si>
  <si>
    <t>Soupis prací objektu</t>
  </si>
  <si>
    <t>S</t>
  </si>
  <si>
    <t>Stavba:</t>
  </si>
  <si>
    <t>1927201_Konopis</t>
  </si>
  <si>
    <t>Lávka přes Konopišťský potok v Měsíčním údolí</t>
  </si>
  <si>
    <t>O</t>
  </si>
  <si>
    <t>Objekt:</t>
  </si>
  <si>
    <t>O1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</si>
  <si>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</si>
  <si>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</si>
  <si>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</si>
  <si>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</si>
  <si>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</si>
  <si>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</si>
  <si>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</si>
  <si>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</si>
  <si>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</si>
  <si>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</si>
  <si>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</si>
  <si>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</si>
  <si>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</si>
  <si>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</si>
  <si>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</si>
  <si>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</si>
  <si>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00410R</t>
  </si>
  <si>
    <t/>
  </si>
  <si>
    <t>Vedlejší náklady</t>
  </si>
  <si>
    <t>KPL</t>
  </si>
  <si>
    <t>PP</t>
  </si>
  <si>
    <t>obsahují zejména náklady na:
- ztížené výrobní podmínky související s umístěním stavby a na značně odlehlém místě, provozními nebo
dopravními omezeními
- omezení z blízkosti inženýrských sítí (např.nadzemní vedení)
- uvedení stavbou dotčených ploch a staveništní dopravou dotčených komunikací
do původního nebo projektovaného stavu
- zajištění bezpečnosti při provádění stavby ve smyslu bezpečnosti práce a
ochrany životního prostředí
- likvidace přebytečného stavebního materiálu odpovídajícím způsobem
- péče o nepředané objekty a konstrukce stavby, jejich ošetřování
- nutný rozsah stavebního pojištění budovaného díla na předmětné stavbě a
pojištění odpovědnosti za škodu způsobenou dodavatelem třetí osobě
- zajištění bankovních garancí
- všechny další nutné náklady k řádnému a úplnému zhotovení předmětu díla
zřejmé ze zadávací dokumentace nebo místních podmínek</t>
  </si>
  <si>
    <t>VV</t>
  </si>
  <si>
    <t>1 = 1,000 [A]</t>
  </si>
  <si>
    <t>00420R</t>
  </si>
  <si>
    <t>Ostatní náklady</t>
  </si>
  <si>
    <t>obsahují zejména náklady na:
- úpravu příslušné dokumentace dle technologických postupů zhotovitele a dle při
provádění díla zjištěných skutečností
- zpracování Plánu havarijních opatření zařízení staveniště a mechanizace
- zpracování Plánu bezpečnosti a ochrany zdraví při práci na staveništi (dle § 15,
odst. 2 zákona č. 309/2006 Sb., kterým se upravují další požadavky BOZP)
- zpracování technologických postupů a plánů kontrol
- pasportizace stavbou dotčených ploch a objektů
- všechny další nutné činnosti k řádnému a úplnému zhotovení předmětu díla
zřejmé ze zadávací dokumentace nebo místních podmínek</t>
  </si>
  <si>
    <t>02520</t>
  </si>
  <si>
    <t>ZKOUŠENÍ MATERIÁLŮ NEZÁVISLOU ZKUŠEBNOU</t>
  </si>
  <si>
    <t>OTSKP_2025 ~ 2025</t>
  </si>
  <si>
    <t>dle TZ kap.4.1</t>
  </si>
  <si>
    <t>02720</t>
  </si>
  <si>
    <t>POMOC PRÁCE ZŘÍZ NEBO ZAJIŠŤ REGULACI A OCHRANU DOPRAVY</t>
  </si>
  <si>
    <t>02910</t>
  </si>
  <si>
    <t>OSTATNÍ POŽADAVKY - ZEMĚMĚŘIČSKÁ MĚŘENÍ</t>
  </si>
  <si>
    <t>vytyčení hranice staveniště, vč.vyhotovení vytyčovacího protokolu stavby</t>
  </si>
  <si>
    <t>1 = 1,000 [A]_x000d_
 "Celkem: "A = 1,000 [B]</t>
  </si>
  <si>
    <t>029113</t>
  </si>
  <si>
    <t>OSTATNÍ POŽADAVKY - GEODETICKÉ ZAMĚŘENÍ - CELKY</t>
  </si>
  <si>
    <t>KUS</t>
  </si>
  <si>
    <t>Zaměření skutečného stavu po dokončení stavby vč.zákresu do katastrální mapy a její digitalizace</t>
  </si>
  <si>
    <t>02940</t>
  </si>
  <si>
    <t>OSTATNÍ POŽADAVKY - VYPRACOVÁNÍ DOKUMENTACE</t>
  </si>
  <si>
    <t>technické předpisy (betonáž, izolace, PKO, ochrana dřeva)</t>
  </si>
  <si>
    <t>02943</t>
  </si>
  <si>
    <t>OSTATNÍ POŽADAVKY - VYPRACOVÁNÍ RDS</t>
  </si>
  <si>
    <t>RDS-Z-PDS - pro celou stavbu</t>
  </si>
  <si>
    <t>02944</t>
  </si>
  <si>
    <t>OSTAT POŽADAVKY - DOKUMENTACE SKUTEČ PROVEDENÍ V DIGIT FORMĚ</t>
  </si>
  <si>
    <t>skutečného provedení stavby</t>
  </si>
  <si>
    <t>02945</t>
  </si>
  <si>
    <t>OSTAT POŽADAVKY - GEOMETRICKÝ PLÁN</t>
  </si>
  <si>
    <t>02950</t>
  </si>
  <si>
    <t>OSTATNÍ POŽADAVKY - POSUDKY, KONTROLY, REVIZNÍ ZPRÁVY</t>
  </si>
  <si>
    <t>havarijní a povodňový plán</t>
  </si>
  <si>
    <t>03100</t>
  </si>
  <si>
    <t>ZAŘÍZENÍ STAVENIŠTĚ - ZŘÍZENÍ, PROVOZ, DEMONTÁŽ</t>
  </si>
  <si>
    <t>vč.oplocení staveniště, proviz.zábradlí a pod.
Vč. případného nájmu pozemku, vč. provizorních komunikací a případných záborů
vč. buňkoviště, toalet a dalšího zařízení nezbytného pro provoz a řízení stavby po
celou dobu její výstavby</t>
  </si>
  <si>
    <t>015140</t>
  </si>
  <si>
    <t xml:space="preserve">POPLATKY ZA LIKVIDACI ODPADŮ NEKONTAMINOVANÝCH - 17 01 01  BETON Z DEMOLIC OBJEKTŮ, ZÁKLADŮ TV</t>
  </si>
  <si>
    <t>T</t>
  </si>
  <si>
    <t>železobeton, beton</t>
  </si>
  <si>
    <t xml:space="preserve">"pol.966118  "1,092*2,5 = 2,730 [A]_x000d_
 "pol.966158  "1,44*2,3 = 3,312 [B]_x000d_
 "Celkem: "A+B = 6,042 [C]</t>
  </si>
  <si>
    <t>015330</t>
  </si>
  <si>
    <t xml:space="preserve">POPLATKY ZA LIKVIDACI ODPADŮ NEKONTAMINOVANÝCH - 17 05 04  KAMENNÁ SUŤ</t>
  </si>
  <si>
    <t xml:space="preserve">"pol.966138  "11,625*2,6 = 30,225 [A]</t>
  </si>
  <si>
    <t>1</t>
  </si>
  <si>
    <t>Zemní práce</t>
  </si>
  <si>
    <t>11204</t>
  </si>
  <si>
    <t>KÁCENÍ STROMŮ D KMENE DO 0,3M S ODSTRANĚNÍM PAŘEZŮ</t>
  </si>
  <si>
    <t>vč.likvidace</t>
  </si>
  <si>
    <t>11 = 11,000 [A]</t>
  </si>
  <si>
    <t>9</t>
  </si>
  <si>
    <t>Ostatní konstrukce a práce</t>
  </si>
  <si>
    <t>9111A3</t>
  </si>
  <si>
    <t>ZÁBRADLÍ SILNIČNÍ S VODOR MADLY - DEMONTÁŽ S PŘESUNEM</t>
  </si>
  <si>
    <t>M</t>
  </si>
  <si>
    <t>vč.odvozu do šrotu</t>
  </si>
  <si>
    <t>10,0*2 = 20,000 [A]</t>
  </si>
  <si>
    <t>966118</t>
  </si>
  <si>
    <t>BOURÁNÍ KONSTRUKCÍ Z BETON DÍLCŮ S ODVOZEM DO 20KM</t>
  </si>
  <si>
    <t>M3</t>
  </si>
  <si>
    <t>vč.odvozu a uložení na skládku</t>
  </si>
  <si>
    <t xml:space="preserve">"žb panely 80x30x7  "0,8*0,3*0,07*65 = 1,092 [A]</t>
  </si>
  <si>
    <t>966138</t>
  </si>
  <si>
    <t>BOURÁNÍ KONSTRUKCÍ Z KAMENE NA MC S ODVOZEM DO 20KM</t>
  </si>
  <si>
    <t xml:space="preserve">"op.1  "2,0*2,0*1,5 = 6,000 [A]_x000d_
 "op.3  "2,5*1,5*1,5 = 5,625 [B]_x000d_
 "Celkem: "A+B = 11,625 [C]</t>
  </si>
  <si>
    <t>966158</t>
  </si>
  <si>
    <t>BOURÁNÍ KONSTRUKCÍ Z PROST BETONU S ODVOZEM DO 20KM</t>
  </si>
  <si>
    <t xml:space="preserve">"pilíř 2  "1,6*0,6*1,5 = 1,440 [A]</t>
  </si>
  <si>
    <t>966188</t>
  </si>
  <si>
    <t>DEMONTÁŽ KONSTRUKCÍ KOVOVÝCH S ODVOZEM DO 20KM</t>
  </si>
  <si>
    <t>vč.odvozu a uložení</t>
  </si>
  <si>
    <t xml:space="preserve">"ocelové kolejnice - odhad 49 kg/m  "10,0*2*2*0,049 = 1,960 [A]_x000d_
 "ocel.příčníky - odhad 10 kg/m  "1,1*6*0,01 = 0,066 [B]_x000d_
 "výztuhy odhad 10% váhy"_x000d_
 "Celkem: "(A+B)*1,1 = 2,229 [C]</t>
  </si>
  <si>
    <t>11241</t>
  </si>
  <si>
    <t>ÚPRAVA STROMŮ D DO 0,5M ŘEZEM VĚTVÍ</t>
  </si>
  <si>
    <t xml:space="preserve">"odhad  "15 = 15,000 [A]</t>
  </si>
  <si>
    <t>5</t>
  </si>
  <si>
    <t>Komunikace</t>
  </si>
  <si>
    <t>56360</t>
  </si>
  <si>
    <t>VOZOVKOVÉ VRSTVY Z RECYKLOVANÉHO MATERIÁLU</t>
  </si>
  <si>
    <t>podrobný popis viz TZ</t>
  </si>
  <si>
    <t xml:space="preserve">"recyklované kamenivo"_x000d_
 "zpevněná plocha  "5,0*12,0*0,15 = 9,000 [A]_x000d_
 "příjezd.cesta "3,0*40,0*0,1 = 12,000 [B]_x000d_
 "vyrovnání kolejí příj.cesty "0,3*50,0*2 = 30,000 [C]_x000d_
 "Celkem: "A+B+C = 51,000 [D]</t>
  </si>
  <si>
    <t>02953</t>
  </si>
  <si>
    <t>OSTATNÍ POŽADAVKY - HLAVNÍ MOSTNÍ PROHLÍDKA</t>
  </si>
  <si>
    <t>12573</t>
  </si>
  <si>
    <t>VYKOPÁVKY ZE ZEMNÍKŮ A SKLÁDEK TŘ. I</t>
  </si>
  <si>
    <t>zemina na zásyp z výkopu</t>
  </si>
  <si>
    <t>30,385 = 30,385 [A]</t>
  </si>
  <si>
    <t>12583</t>
  </si>
  <si>
    <t>VYKOPÁVKY ZE ZEMNÍKŮ A SKLÁDEK TŘ. II</t>
  </si>
  <si>
    <t>3,85 = 3,850 [A]</t>
  </si>
  <si>
    <t>13173</t>
  </si>
  <si>
    <t>HLOUBENÍ JAM ZAPAŽ I NEPAŽ TŘ. I</t>
  </si>
  <si>
    <t>použije se zpět na zásyp opěr</t>
  </si>
  <si>
    <t xml:space="preserve">"op.1  "0,7*0,5*3,5+2,0*1,5*2,"5"+2,5*1,2*1,2*2 = 0 [A]_x000d_
 "op.3  "1,0*0,8*3,7+2,6*2,0*2,5+2,5*1,2*1,2*2 = 23,160 [B]_x000d_
 "Celkem: "A+B = 0,000 [C]</t>
  </si>
  <si>
    <t>13183</t>
  </si>
  <si>
    <t>HLOUBENÍ JAM ZAPAŽ I NEPAŽ TŘ II</t>
  </si>
  <si>
    <t>použije se zpět na zásyp pilíře</t>
  </si>
  <si>
    <t xml:space="preserve">"pil.2"  0,7*0,5*(1,5+4,0)*2 = 3,850 [A]</t>
  </si>
  <si>
    <t>17120</t>
  </si>
  <si>
    <t>ULOŽENÍ SYPANINY DO NÁSYPŮ A NA SKLÁDKY BEZ ZHUTNĚNÍ</t>
  </si>
  <si>
    <t>meziskládka</t>
  </si>
  <si>
    <t>30,385+3,85 = 34,235 [A]</t>
  </si>
  <si>
    <t>17180</t>
  </si>
  <si>
    <t>ULOŽENÍ SYPANINY DO NÁSYPŮ Z NAKUPOVANÝCH MATERIÁLŮ</t>
  </si>
  <si>
    <t xml:space="preserve">"předmostí"_x000d_
 "op.1 - odhad "5,0 = 5,000 [A]_x000d_
 "op.3  odhad "30,0 = 30,000 [B]_x000d_
 "Celkem: "A+B = 35,000 [C]</t>
  </si>
  <si>
    <t>17411</t>
  </si>
  <si>
    <t>ZÁSYP JAM A RÝH ZEMINOU SE ZHUTNĚNÍM</t>
  </si>
  <si>
    <t>použije se zemina z výkopu pilíře</t>
  </si>
  <si>
    <t xml:space="preserve">"pil.2"  3,85 = 3,850 [A]_x000d_
 "opěry  "30,385 = 30,385 [B]_x000d_
 "Celkem: "A+B = 34,235 [C]</t>
  </si>
  <si>
    <t>17581</t>
  </si>
  <si>
    <t>OBSYP POTRUBÍ A OBJEKTŮ Z NAKUPOVANÝCH MATERIÁLŮ</t>
  </si>
  <si>
    <t>ochranný a drenážní obsyp</t>
  </si>
  <si>
    <t xml:space="preserve">"rub opěr a křídel - popis viz TZ"_x000d_
 "op.1  "2,0*1,5*2,"5"+2,5*1,2*1,2*2 = 0 [A]_x000d_
 "op.3  "2,6*2,0*2,5+2,5*1,2*1,2*2 = 20,200 [B]_x000d_
 "Celkem: "A+B = 0,000 [C]</t>
  </si>
  <si>
    <t>18090</t>
  </si>
  <si>
    <t>VŠEOBECNÉ ÚPRAVY OSTATNÍCH PLOCH</t>
  </si>
  <si>
    <t>M2</t>
  </si>
  <si>
    <t xml:space="preserve">"přesunutí valounů a navrácení zpět  "10,30*20,0*2 = 412,000 [A]</t>
  </si>
  <si>
    <t>3</t>
  </si>
  <si>
    <t>Svislé konstrukce</t>
  </si>
  <si>
    <t>31721</t>
  </si>
  <si>
    <t>ŘÍMSY Z KAMENE A LOM VÝROBKŮ</t>
  </si>
  <si>
    <t>římsa podél chodníků z kamenné dlažby do betonu</t>
  </si>
  <si>
    <t xml:space="preserve">"přil.č.201.03"_x000d_
 "na předmostích"  0,25*0,2*(3,5+8,5+12,1) = 1,205 [A]</t>
  </si>
  <si>
    <t>333325</t>
  </si>
  <si>
    <t>MOSTNÍ OPĚRY A KŘÍDLA ZE ŽELEZOVÉHO BETONU DO C30/37</t>
  </si>
  <si>
    <t>C30/37 -XF3 vč.bednění, výplně a těsnění pracovních a dilatačních spar, vč.nátěru
zasypaných ploch proti zemní vlhkosti</t>
  </si>
  <si>
    <t xml:space="preserve">"přil.č.201.06"_x000d_
 "op.1  "0,6*0,25*0,875*2+0,6*2,0*0,625+0,25*2,5*1,25+1,0*0,25*1,25*2 = 2,419 [A]_x000d_
 "op.3  "0,6*0,25*1,49*2+0,6*2,0*1,24+0,25*2,5*1,85+1,0*0,25*1,85*2 = 4,016 [B]_x000d_
 "Celkem: "A+B = 6,435 [C]</t>
  </si>
  <si>
    <t>333365</t>
  </si>
  <si>
    <t>VÝZTUŽ MOSTNÍCH OPĚR A KŘÍDEL Z OCELI 10505, B500B</t>
  </si>
  <si>
    <t>odhad 160 kg/m3</t>
  </si>
  <si>
    <t>6,435*0,160 = 1,030 [A]</t>
  </si>
  <si>
    <t>334325</t>
  </si>
  <si>
    <t>MOSTNÍ PILÍŘE A STATIVA ZE ŽELEZOVÉHO BETONU DO C30/37 (B37)</t>
  </si>
  <si>
    <t xml:space="preserve">"přil.č.201.06"_x000d_
 "pil.2  "2,625*0,85*1,5 = 3,347 [A]</t>
  </si>
  <si>
    <t>334365</t>
  </si>
  <si>
    <t>VÝZTUŽ MOSTNÍCH PILÍŘŮ A STATIV Z OCELI 10505, B500B</t>
  </si>
  <si>
    <t>3,347*0,160 = 0,536 [A]</t>
  </si>
  <si>
    <t>4</t>
  </si>
  <si>
    <t>Vodorovné konstrukce</t>
  </si>
  <si>
    <t>424951</t>
  </si>
  <si>
    <t>MOSTNÍ NOSNÍKY ZE DŘEVA TRVALÉ</t>
  </si>
  <si>
    <t xml:space="preserve">lepené lamelové dřevo - jehličnaté - kompletní provedení 
Položka zahrnuje:
- dílenskou dokumentaci, včetně technologického předpisu spojování,.
- dodání  materiálu  v požadované kvalitě a výroba konstrukce vč.dopravy
- veškeré úpravy dřeva pro zlepšení jeho užitných vlastností (impregnace, zpevňování a pod.),</t>
  </si>
  <si>
    <t xml:space="preserve">"přil.č.201.07"_x000d_
 "parapetní vazník  "1,53*4 = 6,120 [A]</t>
  </si>
  <si>
    <t>451314</t>
  </si>
  <si>
    <t>PODKLADNÍ A VÝPLŇOVÉ VRSTVY Z PROSTÉHO BETONU C25/30</t>
  </si>
  <si>
    <t>C20/25 XF1 - lože dlažby tl.150 mm</t>
  </si>
  <si>
    <t xml:space="preserve">"přil.č.201.05"_x000d_
 "svahy u mostu  "_x000d_
 "op.1  "2,2"m2"+1,1"m2" = 3,300 [A]_x000d_
 "op.3  "8,6"m2"+4,0"m2" = 12,600 [B]_x000d_
 "Celkem: "(A+B)*0,15 = 2,385 [C]</t>
  </si>
  <si>
    <t>451384</t>
  </si>
  <si>
    <t>PODKL VRSTVY ZE ŽELEZOBET DO C25/30 VČET VÝZTUŽE</t>
  </si>
  <si>
    <t>C25/30 XF3 - podkladní beton spodní stavby</t>
  </si>
  <si>
    <t xml:space="preserve">"přil.č.201.04"_x000d_
 "op.1  "2,8*2,15*0,2 = 1,204 [A]_x000d_
 "pil.2  "2,925*1,15*0,2 = 0,673 [B]_x000d_
 "op.3  "2,8*2,15*0,2 = 1,204 [C]_x000d_
 "Celkem: "A+B+C = 3,081 [D]</t>
  </si>
  <si>
    <t>465512</t>
  </si>
  <si>
    <t>DLAŽBY Z LOMOVÉHO KAMENE NA MC</t>
  </si>
  <si>
    <t>dlažba tl.200 mm</t>
  </si>
  <si>
    <t xml:space="preserve">"přil.č.201.05"_x000d_
 "svahy u mostu  "_x000d_
 "op.1  "2,2"m2"+1,1"m2" = 3,300 [A]_x000d_
 "op.3  "8,6"m2"+4,0"m2" = 12,600 [B]_x000d_
 "Celkem: "(A+B)*0,2 = 3,180 [C]</t>
  </si>
  <si>
    <t>46731A</t>
  </si>
  <si>
    <t>STUPNĚ A PRAHY VODNÍCH KORYT Z PROSTÉHO BETONU C20/25</t>
  </si>
  <si>
    <t>C20/25 XF1 - betonový práh pod dlažbou</t>
  </si>
  <si>
    <t>"přil.č.201.05"_x000d_
 0,27*0,45*(5,2+2,5+6,5+3,3) = 2,126 [A]</t>
  </si>
  <si>
    <t>56312</t>
  </si>
  <si>
    <t>VOZOVKOVÉ VRSTVY Z MECHANICKY ZPEVNĚNÉHO KAMENIVA TL. DO 100MM</t>
  </si>
  <si>
    <t>drcené kamenivo fr.8/16 tl.100 mm</t>
  </si>
  <si>
    <t xml:space="preserve">"přil.č.201.05"_x000d_
 "na předmostích  "_x000d_
 "před op.1  "2,0*4,0 = 8,000 [A]_x000d_
 "za op.3  "26,5"m2" = 26,500 [B]_x000d_
 "Celkem: "A+B = 34,500 [C]</t>
  </si>
  <si>
    <t>56313</t>
  </si>
  <si>
    <t>VOZOVKOVÉ VRSTVY Z MECHANICKY ZPEVNĚNÉHO KAMENIVA TL. DO 150MM</t>
  </si>
  <si>
    <t>drcené kamenivo fr.16/30 tl.150 mm</t>
  </si>
  <si>
    <t>57601R</t>
  </si>
  <si>
    <t>LOMOVÁ PROSÍVKA TL 40 MM</t>
  </si>
  <si>
    <t>fr.0/4</t>
  </si>
  <si>
    <t xml:space="preserve">"přil.č.201.05"_x000d_
 "mlatový povrch na předmostích  "_x000d_
 "před op.1  "2,0*4,0 = 8,000 [A]_x000d_
 "za op.3  "26,5"m2" = 26,500 [B]_x000d_
 "Celkem: "A+B = 34,500 [C]</t>
  </si>
  <si>
    <t>7</t>
  </si>
  <si>
    <t>Přidružená stavební výroba</t>
  </si>
  <si>
    <t>711112</t>
  </si>
  <si>
    <t>IZOLACE BĚŽNÝCH KONSTRUKCÍ PROTI ZEMNÍ VLHKOSTI ASFALTOVÝMI PÁSY</t>
  </si>
  <si>
    <t>AIP</t>
  </si>
  <si>
    <t xml:space="preserve">"op.1  "(1,0+2,0+1,0)*1,25 = 5,000 [A]_x000d_
 "op.3  "(1,0+2,0+1,0)*1,85 = 7,400 [B]_x000d_
 "Celkem: "A+B = 12,400 [C]</t>
  </si>
  <si>
    <t>711509</t>
  </si>
  <si>
    <t>OCHRANA IZOLACE NA POVRCHU TEXTILIÍ</t>
  </si>
  <si>
    <t>ochrana AIP</t>
  </si>
  <si>
    <t>76425</t>
  </si>
  <si>
    <t>A</t>
  </si>
  <si>
    <t>OPLECHOVÁNÍ A LEMOVÁNÍ KONSTR Z TITANZINK PLECHU</t>
  </si>
  <si>
    <t>"přil.č.201.05"_x000d_
 "ochrana nosníku tl.0,7mm " 0,22*10,0*4 = 8,800 [A]</t>
  </si>
  <si>
    <t>B</t>
  </si>
  <si>
    <t xml:space="preserve">"přil.č.201.04"_x000d_
 "krycí plech nad P2  tl.3,0mm " 2,0*0,25 = 0,500 [A]</t>
  </si>
  <si>
    <t>9111A1</t>
  </si>
  <si>
    <t>ZÁBRADLÍ SILNIČNÍ S VODOR MADLY - DODÁVKA A MONTÁŽ</t>
  </si>
  <si>
    <t>kompletní vč. betonových bloků a nutných zemních prací a PKO</t>
  </si>
  <si>
    <t xml:space="preserve">"přil.č.201.03"_x000d_
 "na předmostích"  4,8+9,8+13,4 = 28,000 [A]</t>
  </si>
  <si>
    <t>9111C1</t>
  </si>
  <si>
    <t>ZÁBRADLÍ SILNIČNÍ LANKOVÉ - DODÁVKA A MONTÁŽ</t>
  </si>
  <si>
    <t>vodorovná výplň z ocelových lanek</t>
  </si>
  <si>
    <t>"přil.č.201.04"_x000d_
 9,6*2*2 = 38,400 [A]</t>
  </si>
  <si>
    <t>916A1</t>
  </si>
  <si>
    <t>PARKOVACÍ SLOUPKY A ZÁBRANY KOVOVÉ</t>
  </si>
  <si>
    <t>Odnimatelná zábrana proti vjezdu vozidel - kovovýrobek vč.PKO</t>
  </si>
  <si>
    <t>"přil.č.201.03"_x000d_
 1+1 = 2,000 [A]</t>
  </si>
  <si>
    <t>93261</t>
  </si>
  <si>
    <t>POCHOZÍ ROŠT Z KOMPOZITU</t>
  </si>
  <si>
    <t>kompozitní litý rošt 30x30/30</t>
  </si>
  <si>
    <t>"přil.č.201.05"_x000d_
 2,0*10,0*2 = 40,000 [A]</t>
  </si>
  <si>
    <t>93261R</t>
  </si>
  <si>
    <t>POCHOZÍ ROŠT Z KOMPOZITU - PODÉLNÍKY</t>
  </si>
  <si>
    <t xml:space="preserve">podélníky vč.montáže - kompozitní profily I  103x100(60)/6</t>
  </si>
  <si>
    <t>"přil.č.201.05"_x000d_
 6*2*10,0 = 120,000 [A]</t>
  </si>
  <si>
    <t>936501</t>
  </si>
  <si>
    <t>DROBNÉ DOPLŇK KONSTR KOVOVÉ NEREZ</t>
  </si>
  <si>
    <t>KG</t>
  </si>
  <si>
    <t xml:space="preserve">"přil.č.201.08"_x000d_
 "svorníky  "87,2 = 87,200 [A]</t>
  </si>
  <si>
    <t>936502</t>
  </si>
  <si>
    <t>DROBNÉ DOPLŇK KONSTR KOVOVÉ POZINK</t>
  </si>
  <si>
    <t xml:space="preserve">"přil.č.201.08"_x000d_
 "kovovýrobky vč. polorámu, ložisek,desky, táhel a madel  "2049,3 = 2049,300 [A]</t>
  </si>
</sst>
</file>

<file path=xl/styles.xml><?xml version="1.0" encoding="utf-8"?>
<styleSheet xmlns="http://schemas.openxmlformats.org/spreadsheetml/2006/main">
  <numFmts count="2">
    <numFmt numFmtId="165" formatCode="# ### ### ### ##0.00"/>
    <numFmt numFmtId="164" formatCode="# ### ### ### ##0.000"/>
  </numFmts>
  <fonts count="10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</fills>
  <borders count="19">
    <border/>
    <border>
      <left style="thin"/>
      <right style="thin"/>
      <top style="thin"/>
      <bottom style="thin"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top style="thin"/>
      <bottom style="thin"/>
    </border>
    <border>
      <left style="thin">
        <color rgb="FF000000"/>
      </left>
      <right style="thin"/>
      <top style="thin"/>
      <bottom style="thin"/>
    </border>
    <border>
      <left style="thin"/>
      <right style="thin">
        <color rgb="FF000000"/>
      </right>
      <top style="thin"/>
      <bottom style="thin"/>
    </border>
    <border>
      <left style="thin"/>
      <top style="thin"/>
    </border>
    <border>
      <left style="thin"/>
      <right style="thin"/>
      <top style="thin"/>
    </border>
    <border>
      <left style="thin">
        <color rgb="FF000000"/>
      </left>
      <top style="thin"/>
    </border>
    <border>
      <top style="thin"/>
    </border>
    <border>
      <right style="thin">
        <color rgb="FF000000"/>
      </right>
      <top style="thin"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0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5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165" fontId="4" fillId="0" borderId="1" xfId="6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/>
    <xf numFmtId="0" fontId="3" fillId="2" borderId="0" xfId="2" applyFill="1" applyBorder="1">
      <alignment horizontal="left" vertical="center" wrapText="1"/>
    </xf>
    <xf numFmtId="0" fontId="0" fillId="2" borderId="6" xfId="0" applyFill="1" applyBorder="1"/>
    <xf numFmtId="0" fontId="6" fillId="2" borderId="5" xfId="7" applyFill="1" applyBorder="1">
      <alignment horizontal="left" vertical="center" wrapText="1"/>
    </xf>
    <xf numFmtId="0" fontId="6" fillId="2" borderId="0" xfId="7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6" fillId="2" borderId="0" xfId="7" applyFill="1" applyBorder="1">
      <alignment horizontal="left" vertical="center" wrapText="1"/>
    </xf>
    <xf numFmtId="0" fontId="0" fillId="2" borderId="7" xfId="0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5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0" xfId="0" applyNumberFormat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14">
    <cellStyle name="Normal" xfId="0" builtinId="0"/>
    <cellStyle name="NormalStyle" xfId="1"/>
    <cellStyle name="NadpisRekapitulaceSoupisPraciStyle" xfId="2"/>
    <cellStyle name="RekapitulaceCenyStyle" xfId="3"/>
    <cellStyle name="NadpisySloupcuStyle" xfId="4"/>
    <cellStyle name="NormalBoldLeftStyle" xfId="5"/>
    <cellStyle name="NormalBoldRightStyle" xfId="6"/>
    <cellStyle name="StavbaRozpocetHeaderStyle" xfId="7"/>
    <cellStyle name="NadpisStrukturyStyle" xfId="8"/>
    <cellStyle name="StavebniDilStyle" xfId="9"/>
    <cellStyle name="NormalBoldStyle" xfId="10"/>
    <cellStyle name="NormalLeftStyle" xfId="11"/>
    <cellStyle name="NormalRightStyle" xfId="12"/>
    <cellStyle name="PolDoplnInfoStyle" xfId="13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workbookViewId="0"/>
  </sheetViews>
  <sheetFormatPr defaultRowHeight="15"/>
  <cols>
    <col min="1" max="1" width="7.570313" bestFit="1" customWidth="1"/>
    <col min="2" max="2" width="129.5703" customWidth="1"/>
    <col min="3" max="3" width="19.42578" customWidth="1"/>
    <col min="4" max="4" width="19.42578" customWidth="1"/>
    <col min="5" max="5" width="19.42578" customWidth="1"/>
  </cols>
  <sheetData>
    <row r="1">
      <c r="A1" s="1" t="s">
        <v>0</v>
      </c>
      <c r="B1" s="2" t="s">
        <v>1</v>
      </c>
      <c r="C1" s="3"/>
      <c r="D1" s="3"/>
      <c r="E1" s="3"/>
    </row>
    <row r="2">
      <c r="A2" s="1"/>
      <c r="B2" s="4" t="s">
        <v>2</v>
      </c>
      <c r="C2" s="3"/>
      <c r="D2" s="3"/>
      <c r="E2" s="3"/>
    </row>
    <row r="3">
      <c r="A3" s="3"/>
      <c r="B3" s="3"/>
      <c r="C3" s="3"/>
      <c r="D3" s="3"/>
      <c r="E3" s="3"/>
    </row>
    <row r="4" ht="20.25">
      <c r="A4" s="3"/>
      <c r="B4" s="4" t="s">
        <v>3</v>
      </c>
      <c r="C4" s="3"/>
      <c r="D4" s="3"/>
      <c r="E4" s="3"/>
    </row>
    <row r="5">
      <c r="A5" s="3"/>
      <c r="B5" s="3"/>
      <c r="C5" s="3"/>
      <c r="D5" s="3"/>
      <c r="E5" s="3"/>
    </row>
    <row r="6">
      <c r="A6" s="3"/>
      <c r="B6" s="5" t="s">
        <v>4</v>
      </c>
      <c r="C6" s="6">
        <f>SUM(C10:C13)</f>
        <v>0</v>
      </c>
      <c r="D6" s="3"/>
      <c r="E6" s="3"/>
    </row>
    <row r="7">
      <c r="A7" s="3"/>
      <c r="B7" s="5" t="s">
        <v>5</v>
      </c>
      <c r="C7" s="6">
        <f>SUM(E10:E13)</f>
        <v>0</v>
      </c>
      <c r="D7" s="3"/>
      <c r="E7" s="3"/>
    </row>
    <row r="8">
      <c r="A8" s="3"/>
      <c r="B8" s="3"/>
      <c r="C8" s="3"/>
      <c r="D8" s="3"/>
      <c r="E8" s="3"/>
    </row>
    <row r="9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>
      <c r="A10" s="8" t="s">
        <v>11</v>
      </c>
      <c r="B10" s="8" t="s">
        <v>12</v>
      </c>
      <c r="C10" s="9">
        <f>'SO 000SO 000'!I3</f>
        <v>0</v>
      </c>
      <c r="D10" s="9">
        <f>SUMIFS('SO 000SO 000'!O:O,'SO 000SO 000'!A:A,"P")</f>
        <v>0</v>
      </c>
      <c r="E10" s="9">
        <f>C10+D10</f>
        <v>0</v>
      </c>
    </row>
    <row r="11">
      <c r="A11" s="8" t="s">
        <v>13</v>
      </c>
      <c r="B11" s="8" t="s">
        <v>14</v>
      </c>
      <c r="C11" s="9">
        <f>'SO 001SO 001'!I3</f>
        <v>0</v>
      </c>
      <c r="D11" s="9">
        <f>SUMIFS('SO 001SO 001'!O:O,'SO 001SO 001'!A:A,"P")</f>
        <v>0</v>
      </c>
      <c r="E11" s="9">
        <f>C11+D11</f>
        <v>0</v>
      </c>
    </row>
    <row r="12">
      <c r="A12" s="8" t="s">
        <v>15</v>
      </c>
      <c r="B12" s="8" t="s">
        <v>16</v>
      </c>
      <c r="C12" s="9">
        <f>'SO 101SO 101'!I3</f>
        <v>0</v>
      </c>
      <c r="D12" s="9">
        <f>SUMIFS('SO 101SO 101'!O:O,'SO 101SO 101'!A:A,"P")</f>
        <v>0</v>
      </c>
      <c r="E12" s="9">
        <f>C12+D12</f>
        <v>0</v>
      </c>
    </row>
    <row r="13">
      <c r="A13" s="8" t="s">
        <v>17</v>
      </c>
      <c r="B13" s="8" t="s">
        <v>18</v>
      </c>
      <c r="C13" s="9">
        <f>'SO 201SO 201'!I3</f>
        <v>0</v>
      </c>
      <c r="D13" s="9">
        <f>SUMIFS('SO 201SO 201'!O:O,'SO 201SO 201'!A:A,"P")</f>
        <v>0</v>
      </c>
      <c r="E13" s="9">
        <f>C13+D13</f>
        <v>0</v>
      </c>
    </row>
  </sheetData>
  <mergeCells count="2">
    <mergeCell ref="B2:B3"/>
    <mergeCell ref="B4:E4"/>
  </mergeCells>
  <pageSetup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11</v>
      </c>
      <c r="I3" s="23">
        <f>SUMIFS(I9:I42,A9:A42,"SD")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11</v>
      </c>
      <c r="D4" s="20"/>
      <c r="E4" s="21" t="s">
        <v>12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26</v>
      </c>
      <c r="B5" s="18" t="s">
        <v>27</v>
      </c>
      <c r="C5" s="19" t="s">
        <v>11</v>
      </c>
      <c r="D5" s="20"/>
      <c r="E5" s="21" t="s">
        <v>12</v>
      </c>
      <c r="F5" s="15"/>
      <c r="G5" s="15"/>
      <c r="H5" s="15"/>
      <c r="I5" s="15"/>
      <c r="J5" s="17"/>
      <c r="O5">
        <v>0.20999999999999999</v>
      </c>
    </row>
    <row r="6">
      <c r="A6" s="24" t="s">
        <v>28</v>
      </c>
      <c r="B6" s="25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/>
      <c r="J6" s="26" t="s">
        <v>36</v>
      </c>
    </row>
    <row r="7">
      <c r="A7" s="24"/>
      <c r="B7" s="25"/>
      <c r="C7" s="7"/>
      <c r="D7" s="7"/>
      <c r="E7" s="7"/>
      <c r="F7" s="7"/>
      <c r="G7" s="7"/>
      <c r="H7" s="7" t="s">
        <v>37</v>
      </c>
      <c r="I7" s="7" t="s">
        <v>38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39</v>
      </c>
      <c r="B9" s="30"/>
      <c r="C9" s="31" t="s">
        <v>40</v>
      </c>
      <c r="D9" s="32"/>
      <c r="E9" s="29" t="s">
        <v>41</v>
      </c>
      <c r="F9" s="32"/>
      <c r="G9" s="32"/>
      <c r="H9" s="32"/>
      <c r="I9" s="33">
        <f>SUMIFS(I10:I42,A10:A42,"P")</f>
        <v>0</v>
      </c>
      <c r="J9" s="34"/>
    </row>
    <row r="10">
      <c r="A10" s="35" t="s">
        <v>42</v>
      </c>
      <c r="B10" s="35">
        <v>1</v>
      </c>
      <c r="C10" s="36" t="s">
        <v>43</v>
      </c>
      <c r="D10" s="35" t="s">
        <v>44</v>
      </c>
      <c r="E10" s="37" t="s">
        <v>45</v>
      </c>
      <c r="F10" s="38" t="s">
        <v>46</v>
      </c>
      <c r="G10" s="39">
        <v>1</v>
      </c>
      <c r="H10" s="40">
        <v>0</v>
      </c>
      <c r="I10" s="40">
        <f>ROUND(G10*H10,P4)</f>
        <v>0</v>
      </c>
      <c r="J10" s="35"/>
      <c r="O10" s="41">
        <f>I10*0.21</f>
        <v>0</v>
      </c>
      <c r="P10">
        <v>3</v>
      </c>
    </row>
    <row r="11" ht="300">
      <c r="A11" s="35" t="s">
        <v>47</v>
      </c>
      <c r="B11" s="42"/>
      <c r="C11" s="43"/>
      <c r="D11" s="43"/>
      <c r="E11" s="37" t="s">
        <v>48</v>
      </c>
      <c r="F11" s="43"/>
      <c r="G11" s="43"/>
      <c r="H11" s="43"/>
      <c r="I11" s="43"/>
      <c r="J11" s="44"/>
    </row>
    <row r="12">
      <c r="A12" s="35" t="s">
        <v>49</v>
      </c>
      <c r="B12" s="42"/>
      <c r="C12" s="43"/>
      <c r="D12" s="43"/>
      <c r="E12" s="45" t="s">
        <v>50</v>
      </c>
      <c r="F12" s="43"/>
      <c r="G12" s="43"/>
      <c r="H12" s="43"/>
      <c r="I12" s="43"/>
      <c r="J12" s="44"/>
    </row>
    <row r="13">
      <c r="A13" s="35" t="s">
        <v>42</v>
      </c>
      <c r="B13" s="35">
        <v>2</v>
      </c>
      <c r="C13" s="36" t="s">
        <v>51</v>
      </c>
      <c r="D13" s="35" t="s">
        <v>44</v>
      </c>
      <c r="E13" s="37" t="s">
        <v>52</v>
      </c>
      <c r="F13" s="38" t="s">
        <v>46</v>
      </c>
      <c r="G13" s="39">
        <v>1</v>
      </c>
      <c r="H13" s="40">
        <v>0</v>
      </c>
      <c r="I13" s="40">
        <f>ROUND(G13*H13,P4)</f>
        <v>0</v>
      </c>
      <c r="J13" s="35"/>
      <c r="O13" s="41">
        <f>I13*0.21</f>
        <v>0</v>
      </c>
      <c r="P13">
        <v>3</v>
      </c>
    </row>
    <row r="14" ht="195">
      <c r="A14" s="35" t="s">
        <v>47</v>
      </c>
      <c r="B14" s="42"/>
      <c r="C14" s="43"/>
      <c r="D14" s="43"/>
      <c r="E14" s="37" t="s">
        <v>53</v>
      </c>
      <c r="F14" s="43"/>
      <c r="G14" s="43"/>
      <c r="H14" s="43"/>
      <c r="I14" s="43"/>
      <c r="J14" s="44"/>
    </row>
    <row r="15">
      <c r="A15" s="35" t="s">
        <v>42</v>
      </c>
      <c r="B15" s="35">
        <v>3</v>
      </c>
      <c r="C15" s="36" t="s">
        <v>54</v>
      </c>
      <c r="D15" s="35" t="s">
        <v>44</v>
      </c>
      <c r="E15" s="37" t="s">
        <v>55</v>
      </c>
      <c r="F15" s="38" t="s">
        <v>46</v>
      </c>
      <c r="G15" s="39">
        <v>1</v>
      </c>
      <c r="H15" s="40">
        <v>0</v>
      </c>
      <c r="I15" s="40">
        <f>ROUND(G15*H15,P4)</f>
        <v>0</v>
      </c>
      <c r="J15" s="38" t="s">
        <v>56</v>
      </c>
      <c r="O15" s="41">
        <f>I15*0.21</f>
        <v>0</v>
      </c>
      <c r="P15">
        <v>3</v>
      </c>
    </row>
    <row r="16">
      <c r="A16" s="35" t="s">
        <v>47</v>
      </c>
      <c r="B16" s="42"/>
      <c r="C16" s="43"/>
      <c r="D16" s="43"/>
      <c r="E16" s="37" t="s">
        <v>57</v>
      </c>
      <c r="F16" s="43"/>
      <c r="G16" s="43"/>
      <c r="H16" s="43"/>
      <c r="I16" s="43"/>
      <c r="J16" s="44"/>
    </row>
    <row r="17">
      <c r="A17" s="35" t="s">
        <v>49</v>
      </c>
      <c r="B17" s="42"/>
      <c r="C17" s="43"/>
      <c r="D17" s="43"/>
      <c r="E17" s="45" t="s">
        <v>50</v>
      </c>
      <c r="F17" s="43"/>
      <c r="G17" s="43"/>
      <c r="H17" s="43"/>
      <c r="I17" s="43"/>
      <c r="J17" s="44"/>
    </row>
    <row r="18">
      <c r="A18" s="35" t="s">
        <v>42</v>
      </c>
      <c r="B18" s="35">
        <v>4</v>
      </c>
      <c r="C18" s="36" t="s">
        <v>58</v>
      </c>
      <c r="D18" s="35" t="s">
        <v>44</v>
      </c>
      <c r="E18" s="37" t="s">
        <v>59</v>
      </c>
      <c r="F18" s="38" t="s">
        <v>46</v>
      </c>
      <c r="G18" s="39">
        <v>1</v>
      </c>
      <c r="H18" s="40">
        <v>0</v>
      </c>
      <c r="I18" s="40">
        <f>ROUND(G18*H18,P4)</f>
        <v>0</v>
      </c>
      <c r="J18" s="38" t="s">
        <v>56</v>
      </c>
      <c r="O18" s="41">
        <f>I18*0.21</f>
        <v>0</v>
      </c>
      <c r="P18">
        <v>3</v>
      </c>
    </row>
    <row r="19">
      <c r="A19" s="35" t="s">
        <v>47</v>
      </c>
      <c r="B19" s="42"/>
      <c r="C19" s="43"/>
      <c r="D19" s="43"/>
      <c r="E19" s="46"/>
      <c r="F19" s="43"/>
      <c r="G19" s="43"/>
      <c r="H19" s="43"/>
      <c r="I19" s="43"/>
      <c r="J19" s="44"/>
    </row>
    <row r="20">
      <c r="A20" s="35" t="s">
        <v>42</v>
      </c>
      <c r="B20" s="35">
        <v>5</v>
      </c>
      <c r="C20" s="36" t="s">
        <v>60</v>
      </c>
      <c r="D20" s="35" t="s">
        <v>44</v>
      </c>
      <c r="E20" s="37" t="s">
        <v>61</v>
      </c>
      <c r="F20" s="38" t="s">
        <v>46</v>
      </c>
      <c r="G20" s="39">
        <v>1</v>
      </c>
      <c r="H20" s="40">
        <v>0</v>
      </c>
      <c r="I20" s="40">
        <f>ROUND(G20*H20,P4)</f>
        <v>0</v>
      </c>
      <c r="J20" s="38" t="s">
        <v>56</v>
      </c>
      <c r="O20" s="41">
        <f>I20*0.21</f>
        <v>0</v>
      </c>
      <c r="P20">
        <v>3</v>
      </c>
    </row>
    <row r="21" ht="30">
      <c r="A21" s="35" t="s">
        <v>47</v>
      </c>
      <c r="B21" s="42"/>
      <c r="C21" s="43"/>
      <c r="D21" s="43"/>
      <c r="E21" s="37" t="s">
        <v>62</v>
      </c>
      <c r="F21" s="43"/>
      <c r="G21" s="43"/>
      <c r="H21" s="43"/>
      <c r="I21" s="43"/>
      <c r="J21" s="44"/>
    </row>
    <row r="22" ht="30">
      <c r="A22" s="35" t="s">
        <v>49</v>
      </c>
      <c r="B22" s="42"/>
      <c r="C22" s="43"/>
      <c r="D22" s="43"/>
      <c r="E22" s="45" t="s">
        <v>63</v>
      </c>
      <c r="F22" s="43"/>
      <c r="G22" s="43"/>
      <c r="H22" s="43"/>
      <c r="I22" s="43"/>
      <c r="J22" s="44"/>
    </row>
    <row r="23">
      <c r="A23" s="35" t="s">
        <v>42</v>
      </c>
      <c r="B23" s="35">
        <v>6</v>
      </c>
      <c r="C23" s="36" t="s">
        <v>64</v>
      </c>
      <c r="D23" s="35" t="s">
        <v>44</v>
      </c>
      <c r="E23" s="37" t="s">
        <v>65</v>
      </c>
      <c r="F23" s="38" t="s">
        <v>66</v>
      </c>
      <c r="G23" s="39">
        <v>1</v>
      </c>
      <c r="H23" s="40">
        <v>0</v>
      </c>
      <c r="I23" s="40">
        <f>ROUND(G23*H23,P4)</f>
        <v>0</v>
      </c>
      <c r="J23" s="38" t="s">
        <v>56</v>
      </c>
      <c r="O23" s="41">
        <f>I23*0.21</f>
        <v>0</v>
      </c>
      <c r="P23">
        <v>3</v>
      </c>
    </row>
    <row r="24" ht="30">
      <c r="A24" s="35" t="s">
        <v>47</v>
      </c>
      <c r="B24" s="42"/>
      <c r="C24" s="43"/>
      <c r="D24" s="43"/>
      <c r="E24" s="37" t="s">
        <v>67</v>
      </c>
      <c r="F24" s="43"/>
      <c r="G24" s="43"/>
      <c r="H24" s="43"/>
      <c r="I24" s="43"/>
      <c r="J24" s="44"/>
    </row>
    <row r="25" ht="30">
      <c r="A25" s="35" t="s">
        <v>49</v>
      </c>
      <c r="B25" s="42"/>
      <c r="C25" s="43"/>
      <c r="D25" s="43"/>
      <c r="E25" s="45" t="s">
        <v>63</v>
      </c>
      <c r="F25" s="43"/>
      <c r="G25" s="43"/>
      <c r="H25" s="43"/>
      <c r="I25" s="43"/>
      <c r="J25" s="44"/>
    </row>
    <row r="26">
      <c r="A26" s="35" t="s">
        <v>42</v>
      </c>
      <c r="B26" s="35">
        <v>7</v>
      </c>
      <c r="C26" s="36" t="s">
        <v>68</v>
      </c>
      <c r="D26" s="35" t="s">
        <v>44</v>
      </c>
      <c r="E26" s="37" t="s">
        <v>69</v>
      </c>
      <c r="F26" s="38" t="s">
        <v>46</v>
      </c>
      <c r="G26" s="39">
        <v>1</v>
      </c>
      <c r="H26" s="40">
        <v>0</v>
      </c>
      <c r="I26" s="40">
        <f>ROUND(G26*H26,P4)</f>
        <v>0</v>
      </c>
      <c r="J26" s="38" t="s">
        <v>56</v>
      </c>
      <c r="O26" s="41">
        <f>I26*0.21</f>
        <v>0</v>
      </c>
      <c r="P26">
        <v>3</v>
      </c>
    </row>
    <row r="27">
      <c r="A27" s="35" t="s">
        <v>47</v>
      </c>
      <c r="B27" s="42"/>
      <c r="C27" s="43"/>
      <c r="D27" s="43"/>
      <c r="E27" s="37" t="s">
        <v>70</v>
      </c>
      <c r="F27" s="43"/>
      <c r="G27" s="43"/>
      <c r="H27" s="43"/>
      <c r="I27" s="43"/>
      <c r="J27" s="44"/>
    </row>
    <row r="28">
      <c r="A28" s="35" t="s">
        <v>49</v>
      </c>
      <c r="B28" s="42"/>
      <c r="C28" s="43"/>
      <c r="D28" s="43"/>
      <c r="E28" s="45" t="s">
        <v>50</v>
      </c>
      <c r="F28" s="43"/>
      <c r="G28" s="43"/>
      <c r="H28" s="43"/>
      <c r="I28" s="43"/>
      <c r="J28" s="44"/>
    </row>
    <row r="29">
      <c r="A29" s="35" t="s">
        <v>42</v>
      </c>
      <c r="B29" s="35">
        <v>8</v>
      </c>
      <c r="C29" s="36" t="s">
        <v>71</v>
      </c>
      <c r="D29" s="35" t="s">
        <v>44</v>
      </c>
      <c r="E29" s="37" t="s">
        <v>72</v>
      </c>
      <c r="F29" s="38" t="s">
        <v>46</v>
      </c>
      <c r="G29" s="39">
        <v>1</v>
      </c>
      <c r="H29" s="40">
        <v>0</v>
      </c>
      <c r="I29" s="40">
        <f>ROUND(G29*H29,P4)</f>
        <v>0</v>
      </c>
      <c r="J29" s="38" t="s">
        <v>56</v>
      </c>
      <c r="O29" s="41">
        <f>I29*0.21</f>
        <v>0</v>
      </c>
      <c r="P29">
        <v>3</v>
      </c>
    </row>
    <row r="30">
      <c r="A30" s="35" t="s">
        <v>47</v>
      </c>
      <c r="B30" s="42"/>
      <c r="C30" s="43"/>
      <c r="D30" s="43"/>
      <c r="E30" s="37" t="s">
        <v>73</v>
      </c>
      <c r="F30" s="43"/>
      <c r="G30" s="43"/>
      <c r="H30" s="43"/>
      <c r="I30" s="43"/>
      <c r="J30" s="44"/>
    </row>
    <row r="31">
      <c r="A31" s="35" t="s">
        <v>49</v>
      </c>
      <c r="B31" s="42"/>
      <c r="C31" s="43"/>
      <c r="D31" s="43"/>
      <c r="E31" s="45" t="s">
        <v>50</v>
      </c>
      <c r="F31" s="43"/>
      <c r="G31" s="43"/>
      <c r="H31" s="43"/>
      <c r="I31" s="43"/>
      <c r="J31" s="44"/>
    </row>
    <row r="32">
      <c r="A32" s="35" t="s">
        <v>42</v>
      </c>
      <c r="B32" s="35">
        <v>9</v>
      </c>
      <c r="C32" s="36" t="s">
        <v>74</v>
      </c>
      <c r="D32" s="35" t="s">
        <v>44</v>
      </c>
      <c r="E32" s="37" t="s">
        <v>75</v>
      </c>
      <c r="F32" s="38" t="s">
        <v>46</v>
      </c>
      <c r="G32" s="39">
        <v>1</v>
      </c>
      <c r="H32" s="40">
        <v>0</v>
      </c>
      <c r="I32" s="40">
        <f>ROUND(G32*H32,P4)</f>
        <v>0</v>
      </c>
      <c r="J32" s="38" t="s">
        <v>56</v>
      </c>
      <c r="O32" s="41">
        <f>I32*0.21</f>
        <v>0</v>
      </c>
      <c r="P32">
        <v>3</v>
      </c>
    </row>
    <row r="33">
      <c r="A33" s="35" t="s">
        <v>47</v>
      </c>
      <c r="B33" s="42"/>
      <c r="C33" s="43"/>
      <c r="D33" s="43"/>
      <c r="E33" s="37" t="s">
        <v>76</v>
      </c>
      <c r="F33" s="43"/>
      <c r="G33" s="43"/>
      <c r="H33" s="43"/>
      <c r="I33" s="43"/>
      <c r="J33" s="44"/>
    </row>
    <row r="34">
      <c r="A34" s="35" t="s">
        <v>49</v>
      </c>
      <c r="B34" s="42"/>
      <c r="C34" s="43"/>
      <c r="D34" s="43"/>
      <c r="E34" s="45" t="s">
        <v>50</v>
      </c>
      <c r="F34" s="43"/>
      <c r="G34" s="43"/>
      <c r="H34" s="43"/>
      <c r="I34" s="43"/>
      <c r="J34" s="44"/>
    </row>
    <row r="35">
      <c r="A35" s="35" t="s">
        <v>42</v>
      </c>
      <c r="B35" s="35">
        <v>10</v>
      </c>
      <c r="C35" s="36" t="s">
        <v>77</v>
      </c>
      <c r="D35" s="35" t="s">
        <v>44</v>
      </c>
      <c r="E35" s="37" t="s">
        <v>78</v>
      </c>
      <c r="F35" s="38" t="s">
        <v>46</v>
      </c>
      <c r="G35" s="39">
        <v>1</v>
      </c>
      <c r="H35" s="40">
        <v>0</v>
      </c>
      <c r="I35" s="40">
        <f>ROUND(G35*H35,P4)</f>
        <v>0</v>
      </c>
      <c r="J35" s="38" t="s">
        <v>56</v>
      </c>
      <c r="O35" s="41">
        <f>I35*0.21</f>
        <v>0</v>
      </c>
      <c r="P35">
        <v>3</v>
      </c>
    </row>
    <row r="36">
      <c r="A36" s="35" t="s">
        <v>47</v>
      </c>
      <c r="B36" s="42"/>
      <c r="C36" s="43"/>
      <c r="D36" s="43"/>
      <c r="E36" s="46" t="s">
        <v>44</v>
      </c>
      <c r="F36" s="43"/>
      <c r="G36" s="43"/>
      <c r="H36" s="43"/>
      <c r="I36" s="43"/>
      <c r="J36" s="44"/>
    </row>
    <row r="37">
      <c r="A37" s="35" t="s">
        <v>49</v>
      </c>
      <c r="B37" s="42"/>
      <c r="C37" s="43"/>
      <c r="D37" s="43"/>
      <c r="E37" s="45" t="s">
        <v>50</v>
      </c>
      <c r="F37" s="43"/>
      <c r="G37" s="43"/>
      <c r="H37" s="43"/>
      <c r="I37" s="43"/>
      <c r="J37" s="44"/>
    </row>
    <row r="38">
      <c r="A38" s="35" t="s">
        <v>42</v>
      </c>
      <c r="B38" s="35">
        <v>11</v>
      </c>
      <c r="C38" s="36" t="s">
        <v>79</v>
      </c>
      <c r="D38" s="35" t="s">
        <v>44</v>
      </c>
      <c r="E38" s="37" t="s">
        <v>80</v>
      </c>
      <c r="F38" s="38" t="s">
        <v>46</v>
      </c>
      <c r="G38" s="39">
        <v>1</v>
      </c>
      <c r="H38" s="40">
        <v>0</v>
      </c>
      <c r="I38" s="40">
        <f>ROUND(G38*H38,P4)</f>
        <v>0</v>
      </c>
      <c r="J38" s="38" t="s">
        <v>56</v>
      </c>
      <c r="O38" s="41">
        <f>I38*0.21</f>
        <v>0</v>
      </c>
      <c r="P38">
        <v>3</v>
      </c>
    </row>
    <row r="39">
      <c r="A39" s="35" t="s">
        <v>47</v>
      </c>
      <c r="B39" s="42"/>
      <c r="C39" s="43"/>
      <c r="D39" s="43"/>
      <c r="E39" s="37" t="s">
        <v>81</v>
      </c>
      <c r="F39" s="43"/>
      <c r="G39" s="43"/>
      <c r="H39" s="43"/>
      <c r="I39" s="43"/>
      <c r="J39" s="44"/>
    </row>
    <row r="40">
      <c r="A40" s="35" t="s">
        <v>42</v>
      </c>
      <c r="B40" s="35">
        <v>12</v>
      </c>
      <c r="C40" s="36" t="s">
        <v>82</v>
      </c>
      <c r="D40" s="35" t="s">
        <v>44</v>
      </c>
      <c r="E40" s="37" t="s">
        <v>83</v>
      </c>
      <c r="F40" s="38" t="s">
        <v>46</v>
      </c>
      <c r="G40" s="39">
        <v>1</v>
      </c>
      <c r="H40" s="40">
        <v>0</v>
      </c>
      <c r="I40" s="40">
        <f>ROUND(G40*H40,P4)</f>
        <v>0</v>
      </c>
      <c r="J40" s="38" t="s">
        <v>56</v>
      </c>
      <c r="O40" s="41">
        <f>I40*0.21</f>
        <v>0</v>
      </c>
      <c r="P40">
        <v>3</v>
      </c>
    </row>
    <row r="41" ht="90">
      <c r="A41" s="35" t="s">
        <v>47</v>
      </c>
      <c r="B41" s="42"/>
      <c r="C41" s="43"/>
      <c r="D41" s="43"/>
      <c r="E41" s="37" t="s">
        <v>84</v>
      </c>
      <c r="F41" s="43"/>
      <c r="G41" s="43"/>
      <c r="H41" s="43"/>
      <c r="I41" s="43"/>
      <c r="J41" s="44"/>
    </row>
    <row r="42">
      <c r="A42" s="35" t="s">
        <v>49</v>
      </c>
      <c r="B42" s="47"/>
      <c r="C42" s="48"/>
      <c r="D42" s="48"/>
      <c r="E42" s="45" t="s">
        <v>50</v>
      </c>
      <c r="F42" s="48"/>
      <c r="G42" s="48"/>
      <c r="H42" s="48"/>
      <c r="I42" s="48"/>
      <c r="J42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13</v>
      </c>
      <c r="I3" s="23">
        <f>SUMIFS(I9:I35,A9:A35,"SD")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13</v>
      </c>
      <c r="D4" s="20"/>
      <c r="E4" s="21" t="s">
        <v>14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26</v>
      </c>
      <c r="B5" s="18" t="s">
        <v>27</v>
      </c>
      <c r="C5" s="19" t="s">
        <v>13</v>
      </c>
      <c r="D5" s="20"/>
      <c r="E5" s="21" t="s">
        <v>14</v>
      </c>
      <c r="F5" s="15"/>
      <c r="G5" s="15"/>
      <c r="H5" s="15"/>
      <c r="I5" s="15"/>
      <c r="J5" s="17"/>
      <c r="O5">
        <v>0.20999999999999999</v>
      </c>
    </row>
    <row r="6">
      <c r="A6" s="24" t="s">
        <v>28</v>
      </c>
      <c r="B6" s="25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/>
      <c r="J6" s="26" t="s">
        <v>36</v>
      </c>
    </row>
    <row r="7">
      <c r="A7" s="24"/>
      <c r="B7" s="25"/>
      <c r="C7" s="7"/>
      <c r="D7" s="7"/>
      <c r="E7" s="7"/>
      <c r="F7" s="7"/>
      <c r="G7" s="7"/>
      <c r="H7" s="7" t="s">
        <v>37</v>
      </c>
      <c r="I7" s="7" t="s">
        <v>38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39</v>
      </c>
      <c r="B9" s="30"/>
      <c r="C9" s="31" t="s">
        <v>40</v>
      </c>
      <c r="D9" s="32"/>
      <c r="E9" s="29" t="s">
        <v>41</v>
      </c>
      <c r="F9" s="32"/>
      <c r="G9" s="32"/>
      <c r="H9" s="32"/>
      <c r="I9" s="33">
        <f>SUMIFS(I10:I15,A10:A15,"P")</f>
        <v>0</v>
      </c>
      <c r="J9" s="34"/>
    </row>
    <row r="10" ht="30">
      <c r="A10" s="35" t="s">
        <v>42</v>
      </c>
      <c r="B10" s="35">
        <v>1</v>
      </c>
      <c r="C10" s="36" t="s">
        <v>85</v>
      </c>
      <c r="D10" s="35" t="s">
        <v>44</v>
      </c>
      <c r="E10" s="37" t="s">
        <v>86</v>
      </c>
      <c r="F10" s="38" t="s">
        <v>87</v>
      </c>
      <c r="G10" s="39">
        <v>6.0419999999999998</v>
      </c>
      <c r="H10" s="40">
        <v>0</v>
      </c>
      <c r="I10" s="40">
        <f>ROUND(G10*H10,P4)</f>
        <v>0</v>
      </c>
      <c r="J10" s="38" t="s">
        <v>56</v>
      </c>
      <c r="O10" s="41">
        <f>I10*0.21</f>
        <v>0</v>
      </c>
      <c r="P10">
        <v>3</v>
      </c>
    </row>
    <row r="11">
      <c r="A11" s="35" t="s">
        <v>47</v>
      </c>
      <c r="B11" s="42"/>
      <c r="C11" s="43"/>
      <c r="D11" s="43"/>
      <c r="E11" s="37" t="s">
        <v>88</v>
      </c>
      <c r="F11" s="43"/>
      <c r="G11" s="43"/>
      <c r="H11" s="43"/>
      <c r="I11" s="43"/>
      <c r="J11" s="44"/>
    </row>
    <row r="12" ht="45">
      <c r="A12" s="35" t="s">
        <v>49</v>
      </c>
      <c r="B12" s="42"/>
      <c r="C12" s="43"/>
      <c r="D12" s="43"/>
      <c r="E12" s="45" t="s">
        <v>89</v>
      </c>
      <c r="F12" s="43"/>
      <c r="G12" s="43"/>
      <c r="H12" s="43"/>
      <c r="I12" s="43"/>
      <c r="J12" s="44"/>
    </row>
    <row r="13" ht="30">
      <c r="A13" s="35" t="s">
        <v>42</v>
      </c>
      <c r="B13" s="35">
        <v>2</v>
      </c>
      <c r="C13" s="36" t="s">
        <v>90</v>
      </c>
      <c r="D13" s="35" t="s">
        <v>44</v>
      </c>
      <c r="E13" s="37" t="s">
        <v>91</v>
      </c>
      <c r="F13" s="38" t="s">
        <v>87</v>
      </c>
      <c r="G13" s="39">
        <v>30.225000000000001</v>
      </c>
      <c r="H13" s="40">
        <v>0</v>
      </c>
      <c r="I13" s="40">
        <f>ROUND(G13*H13,P4)</f>
        <v>0</v>
      </c>
      <c r="J13" s="38" t="s">
        <v>56</v>
      </c>
      <c r="O13" s="41">
        <f>I13*0.21</f>
        <v>0</v>
      </c>
      <c r="P13">
        <v>3</v>
      </c>
    </row>
    <row r="14">
      <c r="A14" s="35" t="s">
        <v>47</v>
      </c>
      <c r="B14" s="42"/>
      <c r="C14" s="43"/>
      <c r="D14" s="43"/>
      <c r="E14" s="46" t="s">
        <v>44</v>
      </c>
      <c r="F14" s="43"/>
      <c r="G14" s="43"/>
      <c r="H14" s="43"/>
      <c r="I14" s="43"/>
      <c r="J14" s="44"/>
    </row>
    <row r="15">
      <c r="A15" s="35" t="s">
        <v>49</v>
      </c>
      <c r="B15" s="42"/>
      <c r="C15" s="43"/>
      <c r="D15" s="43"/>
      <c r="E15" s="45" t="s">
        <v>92</v>
      </c>
      <c r="F15" s="43"/>
      <c r="G15" s="43"/>
      <c r="H15" s="43"/>
      <c r="I15" s="43"/>
      <c r="J15" s="44"/>
    </row>
    <row r="16">
      <c r="A16" s="29" t="s">
        <v>39</v>
      </c>
      <c r="B16" s="30"/>
      <c r="C16" s="31" t="s">
        <v>93</v>
      </c>
      <c r="D16" s="32"/>
      <c r="E16" s="29" t="s">
        <v>94</v>
      </c>
      <c r="F16" s="32"/>
      <c r="G16" s="32"/>
      <c r="H16" s="32"/>
      <c r="I16" s="33">
        <f>SUMIFS(I17:I19,A17:A19,"P")</f>
        <v>0</v>
      </c>
      <c r="J16" s="34"/>
    </row>
    <row r="17">
      <c r="A17" s="35" t="s">
        <v>42</v>
      </c>
      <c r="B17" s="35">
        <v>3</v>
      </c>
      <c r="C17" s="36" t="s">
        <v>95</v>
      </c>
      <c r="D17" s="35" t="s">
        <v>44</v>
      </c>
      <c r="E17" s="37" t="s">
        <v>96</v>
      </c>
      <c r="F17" s="38" t="s">
        <v>66</v>
      </c>
      <c r="G17" s="39">
        <v>11</v>
      </c>
      <c r="H17" s="40">
        <v>0</v>
      </c>
      <c r="I17" s="40">
        <f>ROUND(G17*H17,P4)</f>
        <v>0</v>
      </c>
      <c r="J17" s="38" t="s">
        <v>56</v>
      </c>
      <c r="O17" s="41">
        <f>I17*0.21</f>
        <v>0</v>
      </c>
      <c r="P17">
        <v>3</v>
      </c>
    </row>
    <row r="18">
      <c r="A18" s="35" t="s">
        <v>47</v>
      </c>
      <c r="B18" s="42"/>
      <c r="C18" s="43"/>
      <c r="D18" s="43"/>
      <c r="E18" s="37" t="s">
        <v>97</v>
      </c>
      <c r="F18" s="43"/>
      <c r="G18" s="43"/>
      <c r="H18" s="43"/>
      <c r="I18" s="43"/>
      <c r="J18" s="44"/>
    </row>
    <row r="19">
      <c r="A19" s="35" t="s">
        <v>49</v>
      </c>
      <c r="B19" s="42"/>
      <c r="C19" s="43"/>
      <c r="D19" s="43"/>
      <c r="E19" s="45" t="s">
        <v>98</v>
      </c>
      <c r="F19" s="43"/>
      <c r="G19" s="43"/>
      <c r="H19" s="43"/>
      <c r="I19" s="43"/>
      <c r="J19" s="44"/>
    </row>
    <row r="20">
      <c r="A20" s="29" t="s">
        <v>39</v>
      </c>
      <c r="B20" s="30"/>
      <c r="C20" s="31" t="s">
        <v>99</v>
      </c>
      <c r="D20" s="32"/>
      <c r="E20" s="29" t="s">
        <v>100</v>
      </c>
      <c r="F20" s="32"/>
      <c r="G20" s="32"/>
      <c r="H20" s="32"/>
      <c r="I20" s="33">
        <f>SUMIFS(I21:I35,A21:A35,"P")</f>
        <v>0</v>
      </c>
      <c r="J20" s="34"/>
    </row>
    <row r="21">
      <c r="A21" s="35" t="s">
        <v>42</v>
      </c>
      <c r="B21" s="35">
        <v>4</v>
      </c>
      <c r="C21" s="36" t="s">
        <v>101</v>
      </c>
      <c r="D21" s="35" t="s">
        <v>44</v>
      </c>
      <c r="E21" s="37" t="s">
        <v>102</v>
      </c>
      <c r="F21" s="38" t="s">
        <v>103</v>
      </c>
      <c r="G21" s="39">
        <v>20</v>
      </c>
      <c r="H21" s="40">
        <v>0</v>
      </c>
      <c r="I21" s="40">
        <f>ROUND(G21*H21,P4)</f>
        <v>0</v>
      </c>
      <c r="J21" s="38" t="s">
        <v>56</v>
      </c>
      <c r="O21" s="41">
        <f>I21*0.21</f>
        <v>0</v>
      </c>
      <c r="P21">
        <v>3</v>
      </c>
    </row>
    <row r="22">
      <c r="A22" s="35" t="s">
        <v>47</v>
      </c>
      <c r="B22" s="42"/>
      <c r="C22" s="43"/>
      <c r="D22" s="43"/>
      <c r="E22" s="37" t="s">
        <v>104</v>
      </c>
      <c r="F22" s="43"/>
      <c r="G22" s="43"/>
      <c r="H22" s="43"/>
      <c r="I22" s="43"/>
      <c r="J22" s="44"/>
    </row>
    <row r="23">
      <c r="A23" s="35" t="s">
        <v>49</v>
      </c>
      <c r="B23" s="42"/>
      <c r="C23" s="43"/>
      <c r="D23" s="43"/>
      <c r="E23" s="45" t="s">
        <v>105</v>
      </c>
      <c r="F23" s="43"/>
      <c r="G23" s="43"/>
      <c r="H23" s="43"/>
      <c r="I23" s="43"/>
      <c r="J23" s="44"/>
    </row>
    <row r="24">
      <c r="A24" s="35" t="s">
        <v>42</v>
      </c>
      <c r="B24" s="35">
        <v>5</v>
      </c>
      <c r="C24" s="36" t="s">
        <v>106</v>
      </c>
      <c r="D24" s="35" t="s">
        <v>44</v>
      </c>
      <c r="E24" s="37" t="s">
        <v>107</v>
      </c>
      <c r="F24" s="38" t="s">
        <v>108</v>
      </c>
      <c r="G24" s="39">
        <v>1.0920000000000001</v>
      </c>
      <c r="H24" s="40">
        <v>0</v>
      </c>
      <c r="I24" s="40">
        <f>ROUND(G24*H24,P4)</f>
        <v>0</v>
      </c>
      <c r="J24" s="38" t="s">
        <v>56</v>
      </c>
      <c r="O24" s="41">
        <f>I24*0.21</f>
        <v>0</v>
      </c>
      <c r="P24">
        <v>3</v>
      </c>
    </row>
    <row r="25">
      <c r="A25" s="35" t="s">
        <v>47</v>
      </c>
      <c r="B25" s="42"/>
      <c r="C25" s="43"/>
      <c r="D25" s="43"/>
      <c r="E25" s="37" t="s">
        <v>109</v>
      </c>
      <c r="F25" s="43"/>
      <c r="G25" s="43"/>
      <c r="H25" s="43"/>
      <c r="I25" s="43"/>
      <c r="J25" s="44"/>
    </row>
    <row r="26">
      <c r="A26" s="35" t="s">
        <v>49</v>
      </c>
      <c r="B26" s="42"/>
      <c r="C26" s="43"/>
      <c r="D26" s="43"/>
      <c r="E26" s="45" t="s">
        <v>110</v>
      </c>
      <c r="F26" s="43"/>
      <c r="G26" s="43"/>
      <c r="H26" s="43"/>
      <c r="I26" s="43"/>
      <c r="J26" s="44"/>
    </row>
    <row r="27">
      <c r="A27" s="35" t="s">
        <v>42</v>
      </c>
      <c r="B27" s="35">
        <v>6</v>
      </c>
      <c r="C27" s="36" t="s">
        <v>111</v>
      </c>
      <c r="D27" s="35" t="s">
        <v>44</v>
      </c>
      <c r="E27" s="37" t="s">
        <v>112</v>
      </c>
      <c r="F27" s="38" t="s">
        <v>108</v>
      </c>
      <c r="G27" s="39">
        <v>11.625</v>
      </c>
      <c r="H27" s="40">
        <v>0</v>
      </c>
      <c r="I27" s="40">
        <f>ROUND(G27*H27,P4)</f>
        <v>0</v>
      </c>
      <c r="J27" s="38" t="s">
        <v>56</v>
      </c>
      <c r="O27" s="41">
        <f>I27*0.21</f>
        <v>0</v>
      </c>
      <c r="P27">
        <v>3</v>
      </c>
    </row>
    <row r="28">
      <c r="A28" s="35" t="s">
        <v>47</v>
      </c>
      <c r="B28" s="42"/>
      <c r="C28" s="43"/>
      <c r="D28" s="43"/>
      <c r="E28" s="37" t="s">
        <v>109</v>
      </c>
      <c r="F28" s="43"/>
      <c r="G28" s="43"/>
      <c r="H28" s="43"/>
      <c r="I28" s="43"/>
      <c r="J28" s="44"/>
    </row>
    <row r="29" ht="45">
      <c r="A29" s="35" t="s">
        <v>49</v>
      </c>
      <c r="B29" s="42"/>
      <c r="C29" s="43"/>
      <c r="D29" s="43"/>
      <c r="E29" s="45" t="s">
        <v>113</v>
      </c>
      <c r="F29" s="43"/>
      <c r="G29" s="43"/>
      <c r="H29" s="43"/>
      <c r="I29" s="43"/>
      <c r="J29" s="44"/>
    </row>
    <row r="30">
      <c r="A30" s="35" t="s">
        <v>42</v>
      </c>
      <c r="B30" s="35">
        <v>7</v>
      </c>
      <c r="C30" s="36" t="s">
        <v>114</v>
      </c>
      <c r="D30" s="35" t="s">
        <v>44</v>
      </c>
      <c r="E30" s="37" t="s">
        <v>115</v>
      </c>
      <c r="F30" s="38" t="s">
        <v>108</v>
      </c>
      <c r="G30" s="39">
        <v>1.4399999999999999</v>
      </c>
      <c r="H30" s="40">
        <v>0</v>
      </c>
      <c r="I30" s="40">
        <f>ROUND(G30*H30,P4)</f>
        <v>0</v>
      </c>
      <c r="J30" s="38" t="s">
        <v>56</v>
      </c>
      <c r="O30" s="41">
        <f>I30*0.21</f>
        <v>0</v>
      </c>
      <c r="P30">
        <v>3</v>
      </c>
    </row>
    <row r="31">
      <c r="A31" s="35" t="s">
        <v>47</v>
      </c>
      <c r="B31" s="42"/>
      <c r="C31" s="43"/>
      <c r="D31" s="43"/>
      <c r="E31" s="37" t="s">
        <v>109</v>
      </c>
      <c r="F31" s="43"/>
      <c r="G31" s="43"/>
      <c r="H31" s="43"/>
      <c r="I31" s="43"/>
      <c r="J31" s="44"/>
    </row>
    <row r="32">
      <c r="A32" s="35" t="s">
        <v>49</v>
      </c>
      <c r="B32" s="42"/>
      <c r="C32" s="43"/>
      <c r="D32" s="43"/>
      <c r="E32" s="45" t="s">
        <v>116</v>
      </c>
      <c r="F32" s="43"/>
      <c r="G32" s="43"/>
      <c r="H32" s="43"/>
      <c r="I32" s="43"/>
      <c r="J32" s="44"/>
    </row>
    <row r="33">
      <c r="A33" s="35" t="s">
        <v>42</v>
      </c>
      <c r="B33" s="35">
        <v>8</v>
      </c>
      <c r="C33" s="36" t="s">
        <v>117</v>
      </c>
      <c r="D33" s="35" t="s">
        <v>44</v>
      </c>
      <c r="E33" s="37" t="s">
        <v>118</v>
      </c>
      <c r="F33" s="38" t="s">
        <v>87</v>
      </c>
      <c r="G33" s="39">
        <v>2.2290000000000001</v>
      </c>
      <c r="H33" s="40">
        <v>0</v>
      </c>
      <c r="I33" s="40">
        <f>ROUND(G33*H33,P4)</f>
        <v>0</v>
      </c>
      <c r="J33" s="38" t="s">
        <v>56</v>
      </c>
      <c r="O33" s="41">
        <f>I33*0.21</f>
        <v>0</v>
      </c>
      <c r="P33">
        <v>3</v>
      </c>
    </row>
    <row r="34">
      <c r="A34" s="35" t="s">
        <v>47</v>
      </c>
      <c r="B34" s="42"/>
      <c r="C34" s="43"/>
      <c r="D34" s="43"/>
      <c r="E34" s="37" t="s">
        <v>119</v>
      </c>
      <c r="F34" s="43"/>
      <c r="G34" s="43"/>
      <c r="H34" s="43"/>
      <c r="I34" s="43"/>
      <c r="J34" s="44"/>
    </row>
    <row r="35" ht="60">
      <c r="A35" s="35" t="s">
        <v>49</v>
      </c>
      <c r="B35" s="47"/>
      <c r="C35" s="48"/>
      <c r="D35" s="48"/>
      <c r="E35" s="45" t="s">
        <v>120</v>
      </c>
      <c r="F35" s="48"/>
      <c r="G35" s="48"/>
      <c r="H35" s="48"/>
      <c r="I35" s="48"/>
      <c r="J35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15</v>
      </c>
      <c r="I3" s="23">
        <f>SUMIFS(I9:I16,A9:A16,"SD")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15</v>
      </c>
      <c r="D4" s="20"/>
      <c r="E4" s="21" t="s">
        <v>16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26</v>
      </c>
      <c r="B5" s="18" t="s">
        <v>27</v>
      </c>
      <c r="C5" s="19" t="s">
        <v>15</v>
      </c>
      <c r="D5" s="20"/>
      <c r="E5" s="21" t="s">
        <v>16</v>
      </c>
      <c r="F5" s="15"/>
      <c r="G5" s="15"/>
      <c r="H5" s="15"/>
      <c r="I5" s="15"/>
      <c r="J5" s="17"/>
      <c r="O5">
        <v>0.20999999999999999</v>
      </c>
    </row>
    <row r="6">
      <c r="A6" s="24" t="s">
        <v>28</v>
      </c>
      <c r="B6" s="25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/>
      <c r="J6" s="26" t="s">
        <v>36</v>
      </c>
    </row>
    <row r="7">
      <c r="A7" s="24"/>
      <c r="B7" s="25"/>
      <c r="C7" s="7"/>
      <c r="D7" s="7"/>
      <c r="E7" s="7"/>
      <c r="F7" s="7"/>
      <c r="G7" s="7"/>
      <c r="H7" s="7" t="s">
        <v>37</v>
      </c>
      <c r="I7" s="7" t="s">
        <v>38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39</v>
      </c>
      <c r="B9" s="30"/>
      <c r="C9" s="31" t="s">
        <v>93</v>
      </c>
      <c r="D9" s="32"/>
      <c r="E9" s="29" t="s">
        <v>94</v>
      </c>
      <c r="F9" s="32"/>
      <c r="G9" s="32"/>
      <c r="H9" s="32"/>
      <c r="I9" s="33">
        <f>SUMIFS(I10:I12,A10:A12,"P")</f>
        <v>0</v>
      </c>
      <c r="J9" s="34"/>
    </row>
    <row r="10">
      <c r="A10" s="35" t="s">
        <v>42</v>
      </c>
      <c r="B10" s="35">
        <v>1</v>
      </c>
      <c r="C10" s="36" t="s">
        <v>121</v>
      </c>
      <c r="D10" s="35" t="s">
        <v>44</v>
      </c>
      <c r="E10" s="37" t="s">
        <v>122</v>
      </c>
      <c r="F10" s="38" t="s">
        <v>66</v>
      </c>
      <c r="G10" s="39">
        <v>15</v>
      </c>
      <c r="H10" s="40">
        <v>0</v>
      </c>
      <c r="I10" s="40">
        <f>ROUND(G10*H10,P4)</f>
        <v>0</v>
      </c>
      <c r="J10" s="38" t="s">
        <v>56</v>
      </c>
      <c r="O10" s="41">
        <f>I10*0.21</f>
        <v>0</v>
      </c>
      <c r="P10">
        <v>3</v>
      </c>
    </row>
    <row r="11">
      <c r="A11" s="35" t="s">
        <v>47</v>
      </c>
      <c r="B11" s="42"/>
      <c r="C11" s="43"/>
      <c r="D11" s="43"/>
      <c r="E11" s="46" t="s">
        <v>44</v>
      </c>
      <c r="F11" s="43"/>
      <c r="G11" s="43"/>
      <c r="H11" s="43"/>
      <c r="I11" s="43"/>
      <c r="J11" s="44"/>
    </row>
    <row r="12">
      <c r="A12" s="35" t="s">
        <v>49</v>
      </c>
      <c r="B12" s="42"/>
      <c r="C12" s="43"/>
      <c r="D12" s="43"/>
      <c r="E12" s="45" t="s">
        <v>123</v>
      </c>
      <c r="F12" s="43"/>
      <c r="G12" s="43"/>
      <c r="H12" s="43"/>
      <c r="I12" s="43"/>
      <c r="J12" s="44"/>
    </row>
    <row r="13">
      <c r="A13" s="29" t="s">
        <v>39</v>
      </c>
      <c r="B13" s="30"/>
      <c r="C13" s="31" t="s">
        <v>124</v>
      </c>
      <c r="D13" s="32"/>
      <c r="E13" s="29" t="s">
        <v>125</v>
      </c>
      <c r="F13" s="32"/>
      <c r="G13" s="32"/>
      <c r="H13" s="32"/>
      <c r="I13" s="33">
        <f>SUMIFS(I14:I16,A14:A16,"P")</f>
        <v>0</v>
      </c>
      <c r="J13" s="34"/>
    </row>
    <row r="14">
      <c r="A14" s="35" t="s">
        <v>42</v>
      </c>
      <c r="B14" s="35">
        <v>2</v>
      </c>
      <c r="C14" s="36" t="s">
        <v>126</v>
      </c>
      <c r="D14" s="35" t="s">
        <v>44</v>
      </c>
      <c r="E14" s="37" t="s">
        <v>127</v>
      </c>
      <c r="F14" s="38" t="s">
        <v>108</v>
      </c>
      <c r="G14" s="39">
        <v>51</v>
      </c>
      <c r="H14" s="40">
        <v>0</v>
      </c>
      <c r="I14" s="40">
        <f>ROUND(G14*H14,P4)</f>
        <v>0</v>
      </c>
      <c r="J14" s="38" t="s">
        <v>56</v>
      </c>
      <c r="O14" s="41">
        <f>I14*0.21</f>
        <v>0</v>
      </c>
      <c r="P14">
        <v>3</v>
      </c>
    </row>
    <row r="15">
      <c r="A15" s="35" t="s">
        <v>47</v>
      </c>
      <c r="B15" s="42"/>
      <c r="C15" s="43"/>
      <c r="D15" s="43"/>
      <c r="E15" s="37" t="s">
        <v>128</v>
      </c>
      <c r="F15" s="43"/>
      <c r="G15" s="43"/>
      <c r="H15" s="43"/>
      <c r="I15" s="43"/>
      <c r="J15" s="44"/>
    </row>
    <row r="16" ht="75">
      <c r="A16" s="35" t="s">
        <v>49</v>
      </c>
      <c r="B16" s="47"/>
      <c r="C16" s="48"/>
      <c r="D16" s="48"/>
      <c r="E16" s="45" t="s">
        <v>129</v>
      </c>
      <c r="F16" s="48"/>
      <c r="G16" s="48"/>
      <c r="H16" s="48"/>
      <c r="I16" s="48"/>
      <c r="J16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workbookViewId="0"/>
  </sheetViews>
  <sheetFormatPr defaultRowHeight="15"/>
  <cols>
    <col min="1" max="1" width="9.140625" hidden="1"/>
    <col min="2" max="2" width="16.14063" customWidth="1"/>
    <col min="3" max="3" width="9.710938" customWidth="1"/>
    <col min="4" max="4" width="13" customWidth="1"/>
    <col min="5" max="5" width="64.85547" customWidth="1"/>
    <col min="6" max="6" width="13" customWidth="1"/>
    <col min="7" max="7" width="16.14063" customWidth="1"/>
    <col min="8" max="8" width="16.14063" customWidth="1"/>
    <col min="9" max="9" width="16.14063" customWidth="1"/>
    <col min="10" max="10" width="17.57031" bestFit="1" customWidth="1"/>
    <col min="15" max="15" width="9.140625" hidden="1"/>
    <col min="16" max="16" width="9.140625" hidden="1"/>
  </cols>
  <sheetData>
    <row r="1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ht="20.25">
      <c r="A2" s="1"/>
      <c r="B2" s="14"/>
      <c r="C2" s="15"/>
      <c r="D2" s="15"/>
      <c r="E2" s="16" t="s">
        <v>19</v>
      </c>
      <c r="F2" s="15"/>
      <c r="G2" s="15"/>
      <c r="H2" s="15"/>
      <c r="I2" s="15"/>
      <c r="J2" s="17"/>
    </row>
    <row r="3">
      <c r="A3" s="3" t="s">
        <v>20</v>
      </c>
      <c r="B3" s="18" t="s">
        <v>21</v>
      </c>
      <c r="C3" s="19" t="s">
        <v>22</v>
      </c>
      <c r="D3" s="20"/>
      <c r="E3" s="21" t="s">
        <v>23</v>
      </c>
      <c r="F3" s="15"/>
      <c r="G3" s="15"/>
      <c r="H3" s="22" t="s">
        <v>17</v>
      </c>
      <c r="I3" s="23">
        <f>SUMIFS(I9:I117,A9:A117,"SD")</f>
        <v>0</v>
      </c>
      <c r="J3" s="17"/>
      <c r="O3">
        <v>0</v>
      </c>
      <c r="P3">
        <v>2</v>
      </c>
    </row>
    <row r="4">
      <c r="A4" s="3" t="s">
        <v>24</v>
      </c>
      <c r="B4" s="18" t="s">
        <v>25</v>
      </c>
      <c r="C4" s="19" t="s">
        <v>17</v>
      </c>
      <c r="D4" s="20"/>
      <c r="E4" s="21" t="s">
        <v>18</v>
      </c>
      <c r="F4" s="15"/>
      <c r="G4" s="15"/>
      <c r="H4" s="15"/>
      <c r="I4" s="15"/>
      <c r="J4" s="17"/>
      <c r="O4">
        <v>0.14999999999999999</v>
      </c>
      <c r="P4">
        <v>2</v>
      </c>
    </row>
    <row r="5">
      <c r="A5" s="3" t="s">
        <v>26</v>
      </c>
      <c r="B5" s="18" t="s">
        <v>27</v>
      </c>
      <c r="C5" s="19" t="s">
        <v>17</v>
      </c>
      <c r="D5" s="20"/>
      <c r="E5" s="21" t="s">
        <v>18</v>
      </c>
      <c r="F5" s="15"/>
      <c r="G5" s="15"/>
      <c r="H5" s="15"/>
      <c r="I5" s="15"/>
      <c r="J5" s="17"/>
      <c r="O5">
        <v>0.20999999999999999</v>
      </c>
    </row>
    <row r="6">
      <c r="A6" s="24" t="s">
        <v>28</v>
      </c>
      <c r="B6" s="25" t="s">
        <v>29</v>
      </c>
      <c r="C6" s="7" t="s">
        <v>30</v>
      </c>
      <c r="D6" s="7" t="s">
        <v>31</v>
      </c>
      <c r="E6" s="7" t="s">
        <v>32</v>
      </c>
      <c r="F6" s="7" t="s">
        <v>33</v>
      </c>
      <c r="G6" s="7" t="s">
        <v>34</v>
      </c>
      <c r="H6" s="7" t="s">
        <v>35</v>
      </c>
      <c r="I6" s="7"/>
      <c r="J6" s="26" t="s">
        <v>36</v>
      </c>
    </row>
    <row r="7">
      <c r="A7" s="24"/>
      <c r="B7" s="25"/>
      <c r="C7" s="7"/>
      <c r="D7" s="7"/>
      <c r="E7" s="7"/>
      <c r="F7" s="7"/>
      <c r="G7" s="7"/>
      <c r="H7" s="7" t="s">
        <v>37</v>
      </c>
      <c r="I7" s="7" t="s">
        <v>38</v>
      </c>
      <c r="J7" s="26"/>
    </row>
    <row r="8">
      <c r="A8" s="27">
        <v>0</v>
      </c>
      <c r="B8" s="25">
        <v>1</v>
      </c>
      <c r="C8" s="28">
        <v>2</v>
      </c>
      <c r="D8" s="7">
        <v>3</v>
      </c>
      <c r="E8" s="28">
        <v>4</v>
      </c>
      <c r="F8" s="7">
        <v>5</v>
      </c>
      <c r="G8" s="7">
        <v>6</v>
      </c>
      <c r="H8" s="7">
        <v>7</v>
      </c>
      <c r="I8" s="28">
        <v>8</v>
      </c>
      <c r="J8" s="26">
        <v>9</v>
      </c>
    </row>
    <row r="9">
      <c r="A9" s="29" t="s">
        <v>39</v>
      </c>
      <c r="B9" s="30"/>
      <c r="C9" s="31" t="s">
        <v>40</v>
      </c>
      <c r="D9" s="32"/>
      <c r="E9" s="29" t="s">
        <v>41</v>
      </c>
      <c r="F9" s="32"/>
      <c r="G9" s="32"/>
      <c r="H9" s="32"/>
      <c r="I9" s="33">
        <f>SUMIFS(I10:I12,A10:A12,"P")</f>
        <v>0</v>
      </c>
      <c r="J9" s="34"/>
    </row>
    <row r="10">
      <c r="A10" s="35" t="s">
        <v>42</v>
      </c>
      <c r="B10" s="35">
        <v>1</v>
      </c>
      <c r="C10" s="36" t="s">
        <v>130</v>
      </c>
      <c r="D10" s="35" t="s">
        <v>44</v>
      </c>
      <c r="E10" s="37" t="s">
        <v>131</v>
      </c>
      <c r="F10" s="38" t="s">
        <v>66</v>
      </c>
      <c r="G10" s="39">
        <v>1</v>
      </c>
      <c r="H10" s="40">
        <v>0</v>
      </c>
      <c r="I10" s="40">
        <f>ROUND(G10*H10,P4)</f>
        <v>0</v>
      </c>
      <c r="J10" s="38" t="s">
        <v>56</v>
      </c>
      <c r="O10" s="41">
        <f>I10*0.21</f>
        <v>0</v>
      </c>
      <c r="P10">
        <v>3</v>
      </c>
    </row>
    <row r="11">
      <c r="A11" s="35" t="s">
        <v>47</v>
      </c>
      <c r="B11" s="42"/>
      <c r="C11" s="43"/>
      <c r="D11" s="43"/>
      <c r="E11" s="46" t="s">
        <v>44</v>
      </c>
      <c r="F11" s="43"/>
      <c r="G11" s="43"/>
      <c r="H11" s="43"/>
      <c r="I11" s="43"/>
      <c r="J11" s="44"/>
    </row>
    <row r="12">
      <c r="A12" s="35" t="s">
        <v>49</v>
      </c>
      <c r="B12" s="42"/>
      <c r="C12" s="43"/>
      <c r="D12" s="43"/>
      <c r="E12" s="45" t="s">
        <v>50</v>
      </c>
      <c r="F12" s="43"/>
      <c r="G12" s="43"/>
      <c r="H12" s="43"/>
      <c r="I12" s="43"/>
      <c r="J12" s="44"/>
    </row>
    <row r="13">
      <c r="A13" s="29" t="s">
        <v>39</v>
      </c>
      <c r="B13" s="30"/>
      <c r="C13" s="31" t="s">
        <v>93</v>
      </c>
      <c r="D13" s="32"/>
      <c r="E13" s="29" t="s">
        <v>94</v>
      </c>
      <c r="F13" s="32"/>
      <c r="G13" s="32"/>
      <c r="H13" s="32"/>
      <c r="I13" s="33">
        <f>SUMIFS(I14:I40,A14:A40,"P")</f>
        <v>0</v>
      </c>
      <c r="J13" s="34"/>
    </row>
    <row r="14">
      <c r="A14" s="35" t="s">
        <v>42</v>
      </c>
      <c r="B14" s="35">
        <v>2</v>
      </c>
      <c r="C14" s="36" t="s">
        <v>132</v>
      </c>
      <c r="D14" s="35" t="s">
        <v>44</v>
      </c>
      <c r="E14" s="37" t="s">
        <v>133</v>
      </c>
      <c r="F14" s="38" t="s">
        <v>108</v>
      </c>
      <c r="G14" s="39">
        <v>30.385000000000002</v>
      </c>
      <c r="H14" s="40">
        <v>0</v>
      </c>
      <c r="I14" s="40">
        <f>ROUND(G14*H14,P4)</f>
        <v>0</v>
      </c>
      <c r="J14" s="38" t="s">
        <v>56</v>
      </c>
      <c r="O14" s="41">
        <f>I14*0.21</f>
        <v>0</v>
      </c>
      <c r="P14">
        <v>3</v>
      </c>
    </row>
    <row r="15">
      <c r="A15" s="35" t="s">
        <v>47</v>
      </c>
      <c r="B15" s="42"/>
      <c r="C15" s="43"/>
      <c r="D15" s="43"/>
      <c r="E15" s="37" t="s">
        <v>134</v>
      </c>
      <c r="F15" s="43"/>
      <c r="G15" s="43"/>
      <c r="H15" s="43"/>
      <c r="I15" s="43"/>
      <c r="J15" s="44"/>
    </row>
    <row r="16">
      <c r="A16" s="35" t="s">
        <v>49</v>
      </c>
      <c r="B16" s="42"/>
      <c r="C16" s="43"/>
      <c r="D16" s="43"/>
      <c r="E16" s="45" t="s">
        <v>135</v>
      </c>
      <c r="F16" s="43"/>
      <c r="G16" s="43"/>
      <c r="H16" s="43"/>
      <c r="I16" s="43"/>
      <c r="J16" s="44"/>
    </row>
    <row r="17">
      <c r="A17" s="35" t="s">
        <v>42</v>
      </c>
      <c r="B17" s="35">
        <v>3</v>
      </c>
      <c r="C17" s="36" t="s">
        <v>136</v>
      </c>
      <c r="D17" s="35" t="s">
        <v>44</v>
      </c>
      <c r="E17" s="37" t="s">
        <v>137</v>
      </c>
      <c r="F17" s="38" t="s">
        <v>108</v>
      </c>
      <c r="G17" s="39">
        <v>3.8500000000000001</v>
      </c>
      <c r="H17" s="40">
        <v>0</v>
      </c>
      <c r="I17" s="40">
        <f>ROUND(G17*H17,P4)</f>
        <v>0</v>
      </c>
      <c r="J17" s="38" t="s">
        <v>56</v>
      </c>
      <c r="O17" s="41">
        <f>I17*0.21</f>
        <v>0</v>
      </c>
      <c r="P17">
        <v>3</v>
      </c>
    </row>
    <row r="18">
      <c r="A18" s="35" t="s">
        <v>47</v>
      </c>
      <c r="B18" s="42"/>
      <c r="C18" s="43"/>
      <c r="D18" s="43"/>
      <c r="E18" s="37" t="s">
        <v>134</v>
      </c>
      <c r="F18" s="43"/>
      <c r="G18" s="43"/>
      <c r="H18" s="43"/>
      <c r="I18" s="43"/>
      <c r="J18" s="44"/>
    </row>
    <row r="19">
      <c r="A19" s="35" t="s">
        <v>49</v>
      </c>
      <c r="B19" s="42"/>
      <c r="C19" s="43"/>
      <c r="D19" s="43"/>
      <c r="E19" s="45" t="s">
        <v>138</v>
      </c>
      <c r="F19" s="43"/>
      <c r="G19" s="43"/>
      <c r="H19" s="43"/>
      <c r="I19" s="43"/>
      <c r="J19" s="44"/>
    </row>
    <row r="20">
      <c r="A20" s="35" t="s">
        <v>42</v>
      </c>
      <c r="B20" s="35">
        <v>4</v>
      </c>
      <c r="C20" s="36" t="s">
        <v>139</v>
      </c>
      <c r="D20" s="35" t="s">
        <v>44</v>
      </c>
      <c r="E20" s="37" t="s">
        <v>140</v>
      </c>
      <c r="F20" s="38" t="s">
        <v>108</v>
      </c>
      <c r="G20" s="39">
        <v>30.385000000000002</v>
      </c>
      <c r="H20" s="40">
        <v>0</v>
      </c>
      <c r="I20" s="40">
        <f>ROUND(G20*H20,P4)</f>
        <v>0</v>
      </c>
      <c r="J20" s="38" t="s">
        <v>56</v>
      </c>
      <c r="O20" s="41">
        <f>I20*0.21</f>
        <v>0</v>
      </c>
      <c r="P20">
        <v>3</v>
      </c>
    </row>
    <row r="21">
      <c r="A21" s="35" t="s">
        <v>47</v>
      </c>
      <c r="B21" s="42"/>
      <c r="C21" s="43"/>
      <c r="D21" s="43"/>
      <c r="E21" s="37" t="s">
        <v>141</v>
      </c>
      <c r="F21" s="43"/>
      <c r="G21" s="43"/>
      <c r="H21" s="43"/>
      <c r="I21" s="43"/>
      <c r="J21" s="44"/>
    </row>
    <row r="22" ht="45">
      <c r="A22" s="35" t="s">
        <v>49</v>
      </c>
      <c r="B22" s="42"/>
      <c r="C22" s="43"/>
      <c r="D22" s="43"/>
      <c r="E22" s="45" t="s">
        <v>142</v>
      </c>
      <c r="F22" s="43"/>
      <c r="G22" s="43"/>
      <c r="H22" s="43"/>
      <c r="I22" s="43"/>
      <c r="J22" s="44"/>
    </row>
    <row r="23">
      <c r="A23" s="35" t="s">
        <v>42</v>
      </c>
      <c r="B23" s="35">
        <v>5</v>
      </c>
      <c r="C23" s="36" t="s">
        <v>143</v>
      </c>
      <c r="D23" s="35" t="s">
        <v>44</v>
      </c>
      <c r="E23" s="37" t="s">
        <v>144</v>
      </c>
      <c r="F23" s="38" t="s">
        <v>108</v>
      </c>
      <c r="G23" s="39">
        <v>3.8500000000000001</v>
      </c>
      <c r="H23" s="40">
        <v>0</v>
      </c>
      <c r="I23" s="40">
        <f>ROUND(G23*H23,P4)</f>
        <v>0</v>
      </c>
      <c r="J23" s="38" t="s">
        <v>56</v>
      </c>
      <c r="O23" s="41">
        <f>I23*0.21</f>
        <v>0</v>
      </c>
      <c r="P23">
        <v>3</v>
      </c>
    </row>
    <row r="24">
      <c r="A24" s="35" t="s">
        <v>47</v>
      </c>
      <c r="B24" s="42"/>
      <c r="C24" s="43"/>
      <c r="D24" s="43"/>
      <c r="E24" s="37" t="s">
        <v>145</v>
      </c>
      <c r="F24" s="43"/>
      <c r="G24" s="43"/>
      <c r="H24" s="43"/>
      <c r="I24" s="43"/>
      <c r="J24" s="44"/>
    </row>
    <row r="25">
      <c r="A25" s="35" t="s">
        <v>49</v>
      </c>
      <c r="B25" s="42"/>
      <c r="C25" s="43"/>
      <c r="D25" s="43"/>
      <c r="E25" s="45" t="s">
        <v>146</v>
      </c>
      <c r="F25" s="43"/>
      <c r="G25" s="43"/>
      <c r="H25" s="43"/>
      <c r="I25" s="43"/>
      <c r="J25" s="44"/>
    </row>
    <row r="26">
      <c r="A26" s="35" t="s">
        <v>42</v>
      </c>
      <c r="B26" s="35">
        <v>6</v>
      </c>
      <c r="C26" s="36" t="s">
        <v>147</v>
      </c>
      <c r="D26" s="35" t="s">
        <v>44</v>
      </c>
      <c r="E26" s="37" t="s">
        <v>148</v>
      </c>
      <c r="F26" s="38" t="s">
        <v>108</v>
      </c>
      <c r="G26" s="39">
        <v>34.234999999999999</v>
      </c>
      <c r="H26" s="40">
        <v>0</v>
      </c>
      <c r="I26" s="40">
        <f>ROUND(G26*H26,P4)</f>
        <v>0</v>
      </c>
      <c r="J26" s="38" t="s">
        <v>56</v>
      </c>
      <c r="O26" s="41">
        <f>I26*0.21</f>
        <v>0</v>
      </c>
      <c r="P26">
        <v>3</v>
      </c>
    </row>
    <row r="27">
      <c r="A27" s="35" t="s">
        <v>47</v>
      </c>
      <c r="B27" s="42"/>
      <c r="C27" s="43"/>
      <c r="D27" s="43"/>
      <c r="E27" s="37" t="s">
        <v>149</v>
      </c>
      <c r="F27" s="43"/>
      <c r="G27" s="43"/>
      <c r="H27" s="43"/>
      <c r="I27" s="43"/>
      <c r="J27" s="44"/>
    </row>
    <row r="28">
      <c r="A28" s="35" t="s">
        <v>49</v>
      </c>
      <c r="B28" s="42"/>
      <c r="C28" s="43"/>
      <c r="D28" s="43"/>
      <c r="E28" s="45" t="s">
        <v>150</v>
      </c>
      <c r="F28" s="43"/>
      <c r="G28" s="43"/>
      <c r="H28" s="43"/>
      <c r="I28" s="43"/>
      <c r="J28" s="44"/>
    </row>
    <row r="29">
      <c r="A29" s="35" t="s">
        <v>42</v>
      </c>
      <c r="B29" s="35">
        <v>7</v>
      </c>
      <c r="C29" s="36" t="s">
        <v>151</v>
      </c>
      <c r="D29" s="35" t="s">
        <v>44</v>
      </c>
      <c r="E29" s="37" t="s">
        <v>152</v>
      </c>
      <c r="F29" s="38" t="s">
        <v>108</v>
      </c>
      <c r="G29" s="39">
        <v>35</v>
      </c>
      <c r="H29" s="40">
        <v>0</v>
      </c>
      <c r="I29" s="40">
        <f>ROUND(G29*H29,P4)</f>
        <v>0</v>
      </c>
      <c r="J29" s="38" t="s">
        <v>56</v>
      </c>
      <c r="O29" s="41">
        <f>I29*0.21</f>
        <v>0</v>
      </c>
      <c r="P29">
        <v>3</v>
      </c>
    </row>
    <row r="30">
      <c r="A30" s="35" t="s">
        <v>47</v>
      </c>
      <c r="B30" s="42"/>
      <c r="C30" s="43"/>
      <c r="D30" s="43"/>
      <c r="E30" s="46" t="s">
        <v>44</v>
      </c>
      <c r="F30" s="43"/>
      <c r="G30" s="43"/>
      <c r="H30" s="43"/>
      <c r="I30" s="43"/>
      <c r="J30" s="44"/>
    </row>
    <row r="31" ht="60">
      <c r="A31" s="35" t="s">
        <v>49</v>
      </c>
      <c r="B31" s="42"/>
      <c r="C31" s="43"/>
      <c r="D31" s="43"/>
      <c r="E31" s="45" t="s">
        <v>153</v>
      </c>
      <c r="F31" s="43"/>
      <c r="G31" s="43"/>
      <c r="H31" s="43"/>
      <c r="I31" s="43"/>
      <c r="J31" s="44"/>
    </row>
    <row r="32">
      <c r="A32" s="35" t="s">
        <v>42</v>
      </c>
      <c r="B32" s="35">
        <v>8</v>
      </c>
      <c r="C32" s="36" t="s">
        <v>154</v>
      </c>
      <c r="D32" s="35" t="s">
        <v>44</v>
      </c>
      <c r="E32" s="37" t="s">
        <v>155</v>
      </c>
      <c r="F32" s="38" t="s">
        <v>108</v>
      </c>
      <c r="G32" s="39">
        <v>34.234999999999999</v>
      </c>
      <c r="H32" s="40">
        <v>0</v>
      </c>
      <c r="I32" s="40">
        <f>ROUND(G32*H32,P4)</f>
        <v>0</v>
      </c>
      <c r="J32" s="38" t="s">
        <v>56</v>
      </c>
      <c r="O32" s="41">
        <f>I32*0.21</f>
        <v>0</v>
      </c>
      <c r="P32">
        <v>3</v>
      </c>
    </row>
    <row r="33">
      <c r="A33" s="35" t="s">
        <v>47</v>
      </c>
      <c r="B33" s="42"/>
      <c r="C33" s="43"/>
      <c r="D33" s="43"/>
      <c r="E33" s="37" t="s">
        <v>156</v>
      </c>
      <c r="F33" s="43"/>
      <c r="G33" s="43"/>
      <c r="H33" s="43"/>
      <c r="I33" s="43"/>
      <c r="J33" s="44"/>
    </row>
    <row r="34" ht="45">
      <c r="A34" s="35" t="s">
        <v>49</v>
      </c>
      <c r="B34" s="42"/>
      <c r="C34" s="43"/>
      <c r="D34" s="43"/>
      <c r="E34" s="45" t="s">
        <v>157</v>
      </c>
      <c r="F34" s="43"/>
      <c r="G34" s="43"/>
      <c r="H34" s="43"/>
      <c r="I34" s="43"/>
      <c r="J34" s="44"/>
    </row>
    <row r="35">
      <c r="A35" s="35" t="s">
        <v>42</v>
      </c>
      <c r="B35" s="35">
        <v>9</v>
      </c>
      <c r="C35" s="36" t="s">
        <v>158</v>
      </c>
      <c r="D35" s="35" t="s">
        <v>44</v>
      </c>
      <c r="E35" s="37" t="s">
        <v>159</v>
      </c>
      <c r="F35" s="38" t="s">
        <v>108</v>
      </c>
      <c r="G35" s="39">
        <v>26.199999999999999</v>
      </c>
      <c r="H35" s="40">
        <v>0</v>
      </c>
      <c r="I35" s="40">
        <f>ROUND(G35*H35,P4)</f>
        <v>0</v>
      </c>
      <c r="J35" s="38" t="s">
        <v>56</v>
      </c>
      <c r="O35" s="41">
        <f>I35*0.21</f>
        <v>0</v>
      </c>
      <c r="P35">
        <v>3</v>
      </c>
    </row>
    <row r="36">
      <c r="A36" s="35" t="s">
        <v>47</v>
      </c>
      <c r="B36" s="42"/>
      <c r="C36" s="43"/>
      <c r="D36" s="43"/>
      <c r="E36" s="37" t="s">
        <v>160</v>
      </c>
      <c r="F36" s="43"/>
      <c r="G36" s="43"/>
      <c r="H36" s="43"/>
      <c r="I36" s="43"/>
      <c r="J36" s="44"/>
    </row>
    <row r="37" ht="60">
      <c r="A37" s="35" t="s">
        <v>49</v>
      </c>
      <c r="B37" s="42"/>
      <c r="C37" s="43"/>
      <c r="D37" s="43"/>
      <c r="E37" s="45" t="s">
        <v>161</v>
      </c>
      <c r="F37" s="43"/>
      <c r="G37" s="43"/>
      <c r="H37" s="43"/>
      <c r="I37" s="43"/>
      <c r="J37" s="44"/>
    </row>
    <row r="38">
      <c r="A38" s="35" t="s">
        <v>42</v>
      </c>
      <c r="B38" s="35">
        <v>10</v>
      </c>
      <c r="C38" s="36" t="s">
        <v>162</v>
      </c>
      <c r="D38" s="35" t="s">
        <v>44</v>
      </c>
      <c r="E38" s="37" t="s">
        <v>163</v>
      </c>
      <c r="F38" s="38" t="s">
        <v>164</v>
      </c>
      <c r="G38" s="39">
        <v>412</v>
      </c>
      <c r="H38" s="40">
        <v>0</v>
      </c>
      <c r="I38" s="40">
        <f>ROUND(G38*H38,P4)</f>
        <v>0</v>
      </c>
      <c r="J38" s="38" t="s">
        <v>56</v>
      </c>
      <c r="O38" s="41">
        <f>I38*0.21</f>
        <v>0</v>
      </c>
      <c r="P38">
        <v>3</v>
      </c>
    </row>
    <row r="39">
      <c r="A39" s="35" t="s">
        <v>47</v>
      </c>
      <c r="B39" s="42"/>
      <c r="C39" s="43"/>
      <c r="D39" s="43"/>
      <c r="E39" s="46" t="s">
        <v>44</v>
      </c>
      <c r="F39" s="43"/>
      <c r="G39" s="43"/>
      <c r="H39" s="43"/>
      <c r="I39" s="43"/>
      <c r="J39" s="44"/>
    </row>
    <row r="40">
      <c r="A40" s="35" t="s">
        <v>49</v>
      </c>
      <c r="B40" s="42"/>
      <c r="C40" s="43"/>
      <c r="D40" s="43"/>
      <c r="E40" s="45" t="s">
        <v>165</v>
      </c>
      <c r="F40" s="43"/>
      <c r="G40" s="43"/>
      <c r="H40" s="43"/>
      <c r="I40" s="43"/>
      <c r="J40" s="44"/>
    </row>
    <row r="41">
      <c r="A41" s="29" t="s">
        <v>39</v>
      </c>
      <c r="B41" s="30"/>
      <c r="C41" s="31" t="s">
        <v>166</v>
      </c>
      <c r="D41" s="32"/>
      <c r="E41" s="29" t="s">
        <v>167</v>
      </c>
      <c r="F41" s="32"/>
      <c r="G41" s="32"/>
      <c r="H41" s="32"/>
      <c r="I41" s="33">
        <f>SUMIFS(I42:I56,A42:A56,"P")</f>
        <v>0</v>
      </c>
      <c r="J41" s="34"/>
    </row>
    <row r="42">
      <c r="A42" s="35" t="s">
        <v>42</v>
      </c>
      <c r="B42" s="35">
        <v>11</v>
      </c>
      <c r="C42" s="36" t="s">
        <v>168</v>
      </c>
      <c r="D42" s="35" t="s">
        <v>44</v>
      </c>
      <c r="E42" s="37" t="s">
        <v>169</v>
      </c>
      <c r="F42" s="38" t="s">
        <v>108</v>
      </c>
      <c r="G42" s="39">
        <v>1.2050000000000001</v>
      </c>
      <c r="H42" s="40">
        <v>0</v>
      </c>
      <c r="I42" s="40">
        <f>ROUND(G42*H42,P4)</f>
        <v>0</v>
      </c>
      <c r="J42" s="38" t="s">
        <v>56</v>
      </c>
      <c r="O42" s="41">
        <f>I42*0.21</f>
        <v>0</v>
      </c>
      <c r="P42">
        <v>3</v>
      </c>
    </row>
    <row r="43">
      <c r="A43" s="35" t="s">
        <v>47</v>
      </c>
      <c r="B43" s="42"/>
      <c r="C43" s="43"/>
      <c r="D43" s="43"/>
      <c r="E43" s="37" t="s">
        <v>170</v>
      </c>
      <c r="F43" s="43"/>
      <c r="G43" s="43"/>
      <c r="H43" s="43"/>
      <c r="I43" s="43"/>
      <c r="J43" s="44"/>
    </row>
    <row r="44" ht="30">
      <c r="A44" s="35" t="s">
        <v>49</v>
      </c>
      <c r="B44" s="42"/>
      <c r="C44" s="43"/>
      <c r="D44" s="43"/>
      <c r="E44" s="45" t="s">
        <v>171</v>
      </c>
      <c r="F44" s="43"/>
      <c r="G44" s="43"/>
      <c r="H44" s="43"/>
      <c r="I44" s="43"/>
      <c r="J44" s="44"/>
    </row>
    <row r="45">
      <c r="A45" s="35" t="s">
        <v>42</v>
      </c>
      <c r="B45" s="35">
        <v>12</v>
      </c>
      <c r="C45" s="36" t="s">
        <v>172</v>
      </c>
      <c r="D45" s="35" t="s">
        <v>44</v>
      </c>
      <c r="E45" s="37" t="s">
        <v>173</v>
      </c>
      <c r="F45" s="38" t="s">
        <v>108</v>
      </c>
      <c r="G45" s="39">
        <v>6.4349999999999996</v>
      </c>
      <c r="H45" s="40">
        <v>0</v>
      </c>
      <c r="I45" s="40">
        <f>ROUND(G45*H45,P4)</f>
        <v>0</v>
      </c>
      <c r="J45" s="38" t="s">
        <v>56</v>
      </c>
      <c r="O45" s="41">
        <f>I45*0.21</f>
        <v>0</v>
      </c>
      <c r="P45">
        <v>3</v>
      </c>
    </row>
    <row r="46" ht="45">
      <c r="A46" s="35" t="s">
        <v>47</v>
      </c>
      <c r="B46" s="42"/>
      <c r="C46" s="43"/>
      <c r="D46" s="43"/>
      <c r="E46" s="37" t="s">
        <v>174</v>
      </c>
      <c r="F46" s="43"/>
      <c r="G46" s="43"/>
      <c r="H46" s="43"/>
      <c r="I46" s="43"/>
      <c r="J46" s="44"/>
    </row>
    <row r="47" ht="90">
      <c r="A47" s="35" t="s">
        <v>49</v>
      </c>
      <c r="B47" s="42"/>
      <c r="C47" s="43"/>
      <c r="D47" s="43"/>
      <c r="E47" s="45" t="s">
        <v>175</v>
      </c>
      <c r="F47" s="43"/>
      <c r="G47" s="43"/>
      <c r="H47" s="43"/>
      <c r="I47" s="43"/>
      <c r="J47" s="44"/>
    </row>
    <row r="48">
      <c r="A48" s="35" t="s">
        <v>42</v>
      </c>
      <c r="B48" s="35">
        <v>13</v>
      </c>
      <c r="C48" s="36" t="s">
        <v>176</v>
      </c>
      <c r="D48" s="35" t="s">
        <v>44</v>
      </c>
      <c r="E48" s="37" t="s">
        <v>177</v>
      </c>
      <c r="F48" s="38" t="s">
        <v>87</v>
      </c>
      <c r="G48" s="39">
        <v>1.03</v>
      </c>
      <c r="H48" s="40">
        <v>0</v>
      </c>
      <c r="I48" s="40">
        <f>ROUND(G48*H48,P4)</f>
        <v>0</v>
      </c>
      <c r="J48" s="38" t="s">
        <v>56</v>
      </c>
      <c r="O48" s="41">
        <f>I48*0.21</f>
        <v>0</v>
      </c>
      <c r="P48">
        <v>3</v>
      </c>
    </row>
    <row r="49">
      <c r="A49" s="35" t="s">
        <v>47</v>
      </c>
      <c r="B49" s="42"/>
      <c r="C49" s="43"/>
      <c r="D49" s="43"/>
      <c r="E49" s="37" t="s">
        <v>178</v>
      </c>
      <c r="F49" s="43"/>
      <c r="G49" s="43"/>
      <c r="H49" s="43"/>
      <c r="I49" s="43"/>
      <c r="J49" s="44"/>
    </row>
    <row r="50">
      <c r="A50" s="35" t="s">
        <v>49</v>
      </c>
      <c r="B50" s="42"/>
      <c r="C50" s="43"/>
      <c r="D50" s="43"/>
      <c r="E50" s="45" t="s">
        <v>179</v>
      </c>
      <c r="F50" s="43"/>
      <c r="G50" s="43"/>
      <c r="H50" s="43"/>
      <c r="I50" s="43"/>
      <c r="J50" s="44"/>
    </row>
    <row r="51">
      <c r="A51" s="35" t="s">
        <v>42</v>
      </c>
      <c r="B51" s="35">
        <v>14</v>
      </c>
      <c r="C51" s="36" t="s">
        <v>180</v>
      </c>
      <c r="D51" s="35" t="s">
        <v>44</v>
      </c>
      <c r="E51" s="37" t="s">
        <v>181</v>
      </c>
      <c r="F51" s="38" t="s">
        <v>108</v>
      </c>
      <c r="G51" s="39">
        <v>3.347</v>
      </c>
      <c r="H51" s="40">
        <v>0</v>
      </c>
      <c r="I51" s="40">
        <f>ROUND(G51*H51,P4)</f>
        <v>0</v>
      </c>
      <c r="J51" s="38" t="s">
        <v>56</v>
      </c>
      <c r="O51" s="41">
        <f>I51*0.21</f>
        <v>0</v>
      </c>
      <c r="P51">
        <v>3</v>
      </c>
    </row>
    <row r="52" ht="45">
      <c r="A52" s="35" t="s">
        <v>47</v>
      </c>
      <c r="B52" s="42"/>
      <c r="C52" s="43"/>
      <c r="D52" s="43"/>
      <c r="E52" s="37" t="s">
        <v>174</v>
      </c>
      <c r="F52" s="43"/>
      <c r="G52" s="43"/>
      <c r="H52" s="43"/>
      <c r="I52" s="43"/>
      <c r="J52" s="44"/>
    </row>
    <row r="53" ht="30">
      <c r="A53" s="35" t="s">
        <v>49</v>
      </c>
      <c r="B53" s="42"/>
      <c r="C53" s="43"/>
      <c r="D53" s="43"/>
      <c r="E53" s="45" t="s">
        <v>182</v>
      </c>
      <c r="F53" s="43"/>
      <c r="G53" s="43"/>
      <c r="H53" s="43"/>
      <c r="I53" s="43"/>
      <c r="J53" s="44"/>
    </row>
    <row r="54">
      <c r="A54" s="35" t="s">
        <v>42</v>
      </c>
      <c r="B54" s="35">
        <v>15</v>
      </c>
      <c r="C54" s="36" t="s">
        <v>183</v>
      </c>
      <c r="D54" s="35" t="s">
        <v>44</v>
      </c>
      <c r="E54" s="37" t="s">
        <v>184</v>
      </c>
      <c r="F54" s="38" t="s">
        <v>87</v>
      </c>
      <c r="G54" s="39">
        <v>0.53600000000000003</v>
      </c>
      <c r="H54" s="40">
        <v>0</v>
      </c>
      <c r="I54" s="40">
        <f>ROUND(G54*H54,P4)</f>
        <v>0</v>
      </c>
      <c r="J54" s="38" t="s">
        <v>56</v>
      </c>
      <c r="O54" s="41">
        <f>I54*0.21</f>
        <v>0</v>
      </c>
      <c r="P54">
        <v>3</v>
      </c>
    </row>
    <row r="55">
      <c r="A55" s="35" t="s">
        <v>47</v>
      </c>
      <c r="B55" s="42"/>
      <c r="C55" s="43"/>
      <c r="D55" s="43"/>
      <c r="E55" s="37" t="s">
        <v>178</v>
      </c>
      <c r="F55" s="43"/>
      <c r="G55" s="43"/>
      <c r="H55" s="43"/>
      <c r="I55" s="43"/>
      <c r="J55" s="44"/>
    </row>
    <row r="56">
      <c r="A56" s="35" t="s">
        <v>49</v>
      </c>
      <c r="B56" s="42"/>
      <c r="C56" s="43"/>
      <c r="D56" s="43"/>
      <c r="E56" s="45" t="s">
        <v>185</v>
      </c>
      <c r="F56" s="43"/>
      <c r="G56" s="43"/>
      <c r="H56" s="43"/>
      <c r="I56" s="43"/>
      <c r="J56" s="44"/>
    </row>
    <row r="57">
      <c r="A57" s="29" t="s">
        <v>39</v>
      </c>
      <c r="B57" s="30"/>
      <c r="C57" s="31" t="s">
        <v>186</v>
      </c>
      <c r="D57" s="32"/>
      <c r="E57" s="29" t="s">
        <v>187</v>
      </c>
      <c r="F57" s="32"/>
      <c r="G57" s="32"/>
      <c r="H57" s="32"/>
      <c r="I57" s="33">
        <f>SUMIFS(I58:I72,A58:A72,"P")</f>
        <v>0</v>
      </c>
      <c r="J57" s="34"/>
    </row>
    <row r="58">
      <c r="A58" s="35" t="s">
        <v>42</v>
      </c>
      <c r="B58" s="35">
        <v>16</v>
      </c>
      <c r="C58" s="36" t="s">
        <v>188</v>
      </c>
      <c r="D58" s="35" t="s">
        <v>44</v>
      </c>
      <c r="E58" s="37" t="s">
        <v>189</v>
      </c>
      <c r="F58" s="38" t="s">
        <v>108</v>
      </c>
      <c r="G58" s="39">
        <v>6.1200000000000001</v>
      </c>
      <c r="H58" s="40">
        <v>0</v>
      </c>
      <c r="I58" s="40">
        <f>ROUND(G58*H58,P4)</f>
        <v>0</v>
      </c>
      <c r="J58" s="38" t="s">
        <v>56</v>
      </c>
      <c r="O58" s="41">
        <f>I58*0.21</f>
        <v>0</v>
      </c>
      <c r="P58">
        <v>3</v>
      </c>
    </row>
    <row r="59" ht="105">
      <c r="A59" s="35" t="s">
        <v>47</v>
      </c>
      <c r="B59" s="42"/>
      <c r="C59" s="43"/>
      <c r="D59" s="43"/>
      <c r="E59" s="37" t="s">
        <v>190</v>
      </c>
      <c r="F59" s="43"/>
      <c r="G59" s="43"/>
      <c r="H59" s="43"/>
      <c r="I59" s="43"/>
      <c r="J59" s="44"/>
    </row>
    <row r="60" ht="30">
      <c r="A60" s="35" t="s">
        <v>49</v>
      </c>
      <c r="B60" s="42"/>
      <c r="C60" s="43"/>
      <c r="D60" s="43"/>
      <c r="E60" s="45" t="s">
        <v>191</v>
      </c>
      <c r="F60" s="43"/>
      <c r="G60" s="43"/>
      <c r="H60" s="43"/>
      <c r="I60" s="43"/>
      <c r="J60" s="44"/>
    </row>
    <row r="61">
      <c r="A61" s="35" t="s">
        <v>42</v>
      </c>
      <c r="B61" s="35">
        <v>17</v>
      </c>
      <c r="C61" s="36" t="s">
        <v>192</v>
      </c>
      <c r="D61" s="35" t="s">
        <v>44</v>
      </c>
      <c r="E61" s="37" t="s">
        <v>193</v>
      </c>
      <c r="F61" s="38" t="s">
        <v>108</v>
      </c>
      <c r="G61" s="39">
        <v>2.3849999999999998</v>
      </c>
      <c r="H61" s="40">
        <v>0</v>
      </c>
      <c r="I61" s="40">
        <f>ROUND(G61*H61,P4)</f>
        <v>0</v>
      </c>
      <c r="J61" s="38" t="s">
        <v>56</v>
      </c>
      <c r="O61" s="41">
        <f>I61*0.21</f>
        <v>0</v>
      </c>
      <c r="P61">
        <v>3</v>
      </c>
    </row>
    <row r="62">
      <c r="A62" s="35" t="s">
        <v>47</v>
      </c>
      <c r="B62" s="42"/>
      <c r="C62" s="43"/>
      <c r="D62" s="43"/>
      <c r="E62" s="37" t="s">
        <v>194</v>
      </c>
      <c r="F62" s="43"/>
      <c r="G62" s="43"/>
      <c r="H62" s="43"/>
      <c r="I62" s="43"/>
      <c r="J62" s="44"/>
    </row>
    <row r="63" ht="75">
      <c r="A63" s="35" t="s">
        <v>49</v>
      </c>
      <c r="B63" s="42"/>
      <c r="C63" s="43"/>
      <c r="D63" s="43"/>
      <c r="E63" s="45" t="s">
        <v>195</v>
      </c>
      <c r="F63" s="43"/>
      <c r="G63" s="43"/>
      <c r="H63" s="43"/>
      <c r="I63" s="43"/>
      <c r="J63" s="44"/>
    </row>
    <row r="64">
      <c r="A64" s="35" t="s">
        <v>42</v>
      </c>
      <c r="B64" s="35">
        <v>18</v>
      </c>
      <c r="C64" s="36" t="s">
        <v>196</v>
      </c>
      <c r="D64" s="35" t="s">
        <v>44</v>
      </c>
      <c r="E64" s="37" t="s">
        <v>197</v>
      </c>
      <c r="F64" s="38" t="s">
        <v>108</v>
      </c>
      <c r="G64" s="39">
        <v>3.081</v>
      </c>
      <c r="H64" s="40">
        <v>0</v>
      </c>
      <c r="I64" s="40">
        <f>ROUND(G64*H64,P4)</f>
        <v>0</v>
      </c>
      <c r="J64" s="38" t="s">
        <v>56</v>
      </c>
      <c r="O64" s="41">
        <f>I64*0.21</f>
        <v>0</v>
      </c>
      <c r="P64">
        <v>3</v>
      </c>
    </row>
    <row r="65">
      <c r="A65" s="35" t="s">
        <v>47</v>
      </c>
      <c r="B65" s="42"/>
      <c r="C65" s="43"/>
      <c r="D65" s="43"/>
      <c r="E65" s="37" t="s">
        <v>198</v>
      </c>
      <c r="F65" s="43"/>
      <c r="G65" s="43"/>
      <c r="H65" s="43"/>
      <c r="I65" s="43"/>
      <c r="J65" s="44"/>
    </row>
    <row r="66" ht="75">
      <c r="A66" s="35" t="s">
        <v>49</v>
      </c>
      <c r="B66" s="42"/>
      <c r="C66" s="43"/>
      <c r="D66" s="43"/>
      <c r="E66" s="45" t="s">
        <v>199</v>
      </c>
      <c r="F66" s="43"/>
      <c r="G66" s="43"/>
      <c r="H66" s="43"/>
      <c r="I66" s="43"/>
      <c r="J66" s="44"/>
    </row>
    <row r="67">
      <c r="A67" s="35" t="s">
        <v>42</v>
      </c>
      <c r="B67" s="35">
        <v>19</v>
      </c>
      <c r="C67" s="36" t="s">
        <v>200</v>
      </c>
      <c r="D67" s="35" t="s">
        <v>44</v>
      </c>
      <c r="E67" s="37" t="s">
        <v>201</v>
      </c>
      <c r="F67" s="38" t="s">
        <v>108</v>
      </c>
      <c r="G67" s="39">
        <v>3.1800000000000002</v>
      </c>
      <c r="H67" s="40">
        <v>0</v>
      </c>
      <c r="I67" s="40">
        <f>ROUND(G67*H67,P4)</f>
        <v>0</v>
      </c>
      <c r="J67" s="38" t="s">
        <v>56</v>
      </c>
      <c r="O67" s="41">
        <f>I67*0.21</f>
        <v>0</v>
      </c>
      <c r="P67">
        <v>3</v>
      </c>
    </row>
    <row r="68">
      <c r="A68" s="35" t="s">
        <v>47</v>
      </c>
      <c r="B68" s="42"/>
      <c r="C68" s="43"/>
      <c r="D68" s="43"/>
      <c r="E68" s="37" t="s">
        <v>202</v>
      </c>
      <c r="F68" s="43"/>
      <c r="G68" s="43"/>
      <c r="H68" s="43"/>
      <c r="I68" s="43"/>
      <c r="J68" s="44"/>
    </row>
    <row r="69" ht="75">
      <c r="A69" s="35" t="s">
        <v>49</v>
      </c>
      <c r="B69" s="42"/>
      <c r="C69" s="43"/>
      <c r="D69" s="43"/>
      <c r="E69" s="45" t="s">
        <v>203</v>
      </c>
      <c r="F69" s="43"/>
      <c r="G69" s="43"/>
      <c r="H69" s="43"/>
      <c r="I69" s="43"/>
      <c r="J69" s="44"/>
    </row>
    <row r="70">
      <c r="A70" s="35" t="s">
        <v>42</v>
      </c>
      <c r="B70" s="35">
        <v>20</v>
      </c>
      <c r="C70" s="36" t="s">
        <v>204</v>
      </c>
      <c r="D70" s="35" t="s">
        <v>44</v>
      </c>
      <c r="E70" s="37" t="s">
        <v>205</v>
      </c>
      <c r="F70" s="38" t="s">
        <v>108</v>
      </c>
      <c r="G70" s="39">
        <v>2.1259999999999999</v>
      </c>
      <c r="H70" s="40">
        <v>0</v>
      </c>
      <c r="I70" s="40">
        <f>ROUND(G70*H70,P4)</f>
        <v>0</v>
      </c>
      <c r="J70" s="38" t="s">
        <v>56</v>
      </c>
      <c r="O70" s="41">
        <f>I70*0.21</f>
        <v>0</v>
      </c>
      <c r="P70">
        <v>3</v>
      </c>
    </row>
    <row r="71">
      <c r="A71" s="35" t="s">
        <v>47</v>
      </c>
      <c r="B71" s="42"/>
      <c r="C71" s="43"/>
      <c r="D71" s="43"/>
      <c r="E71" s="37" t="s">
        <v>206</v>
      </c>
      <c r="F71" s="43"/>
      <c r="G71" s="43"/>
      <c r="H71" s="43"/>
      <c r="I71" s="43"/>
      <c r="J71" s="44"/>
    </row>
    <row r="72" ht="30">
      <c r="A72" s="35" t="s">
        <v>49</v>
      </c>
      <c r="B72" s="42"/>
      <c r="C72" s="43"/>
      <c r="D72" s="43"/>
      <c r="E72" s="45" t="s">
        <v>207</v>
      </c>
      <c r="F72" s="43"/>
      <c r="G72" s="43"/>
      <c r="H72" s="43"/>
      <c r="I72" s="43"/>
      <c r="J72" s="44"/>
    </row>
    <row r="73">
      <c r="A73" s="29" t="s">
        <v>39</v>
      </c>
      <c r="B73" s="30"/>
      <c r="C73" s="31" t="s">
        <v>124</v>
      </c>
      <c r="D73" s="32"/>
      <c r="E73" s="29" t="s">
        <v>125</v>
      </c>
      <c r="F73" s="32"/>
      <c r="G73" s="32"/>
      <c r="H73" s="32"/>
      <c r="I73" s="33">
        <f>SUMIFS(I74:I82,A74:A82,"P")</f>
        <v>0</v>
      </c>
      <c r="J73" s="34"/>
    </row>
    <row r="74" ht="30">
      <c r="A74" s="35" t="s">
        <v>42</v>
      </c>
      <c r="B74" s="35">
        <v>21</v>
      </c>
      <c r="C74" s="36" t="s">
        <v>208</v>
      </c>
      <c r="D74" s="35" t="s">
        <v>44</v>
      </c>
      <c r="E74" s="37" t="s">
        <v>209</v>
      </c>
      <c r="F74" s="38" t="s">
        <v>164</v>
      </c>
      <c r="G74" s="39">
        <v>34.5</v>
      </c>
      <c r="H74" s="40">
        <v>0</v>
      </c>
      <c r="I74" s="40">
        <f>ROUND(G74*H74,P4)</f>
        <v>0</v>
      </c>
      <c r="J74" s="38" t="s">
        <v>56</v>
      </c>
      <c r="O74" s="41">
        <f>I74*0.21</f>
        <v>0</v>
      </c>
      <c r="P74">
        <v>3</v>
      </c>
    </row>
    <row r="75">
      <c r="A75" s="35" t="s">
        <v>47</v>
      </c>
      <c r="B75" s="42"/>
      <c r="C75" s="43"/>
      <c r="D75" s="43"/>
      <c r="E75" s="37" t="s">
        <v>210</v>
      </c>
      <c r="F75" s="43"/>
      <c r="G75" s="43"/>
      <c r="H75" s="43"/>
      <c r="I75" s="43"/>
      <c r="J75" s="44"/>
    </row>
    <row r="76" ht="75">
      <c r="A76" s="35" t="s">
        <v>49</v>
      </c>
      <c r="B76" s="42"/>
      <c r="C76" s="43"/>
      <c r="D76" s="43"/>
      <c r="E76" s="45" t="s">
        <v>211</v>
      </c>
      <c r="F76" s="43"/>
      <c r="G76" s="43"/>
      <c r="H76" s="43"/>
      <c r="I76" s="43"/>
      <c r="J76" s="44"/>
    </row>
    <row r="77" ht="30">
      <c r="A77" s="35" t="s">
        <v>42</v>
      </c>
      <c r="B77" s="35">
        <v>22</v>
      </c>
      <c r="C77" s="36" t="s">
        <v>212</v>
      </c>
      <c r="D77" s="35" t="s">
        <v>44</v>
      </c>
      <c r="E77" s="37" t="s">
        <v>213</v>
      </c>
      <c r="F77" s="38" t="s">
        <v>164</v>
      </c>
      <c r="G77" s="39">
        <v>34.5</v>
      </c>
      <c r="H77" s="40">
        <v>0</v>
      </c>
      <c r="I77" s="40">
        <f>ROUND(G77*H77,P4)</f>
        <v>0</v>
      </c>
      <c r="J77" s="38" t="s">
        <v>56</v>
      </c>
      <c r="O77" s="41">
        <f>I77*0.21</f>
        <v>0</v>
      </c>
      <c r="P77">
        <v>3</v>
      </c>
    </row>
    <row r="78">
      <c r="A78" s="35" t="s">
        <v>47</v>
      </c>
      <c r="B78" s="42"/>
      <c r="C78" s="43"/>
      <c r="D78" s="43"/>
      <c r="E78" s="37" t="s">
        <v>214</v>
      </c>
      <c r="F78" s="43"/>
      <c r="G78" s="43"/>
      <c r="H78" s="43"/>
      <c r="I78" s="43"/>
      <c r="J78" s="44"/>
    </row>
    <row r="79" ht="75">
      <c r="A79" s="35" t="s">
        <v>49</v>
      </c>
      <c r="B79" s="42"/>
      <c r="C79" s="43"/>
      <c r="D79" s="43"/>
      <c r="E79" s="45" t="s">
        <v>211</v>
      </c>
      <c r="F79" s="43"/>
      <c r="G79" s="43"/>
      <c r="H79" s="43"/>
      <c r="I79" s="43"/>
      <c r="J79" s="44"/>
    </row>
    <row r="80">
      <c r="A80" s="35" t="s">
        <v>42</v>
      </c>
      <c r="B80" s="35">
        <v>23</v>
      </c>
      <c r="C80" s="36" t="s">
        <v>215</v>
      </c>
      <c r="D80" s="35" t="s">
        <v>44</v>
      </c>
      <c r="E80" s="37" t="s">
        <v>216</v>
      </c>
      <c r="F80" s="38" t="s">
        <v>164</v>
      </c>
      <c r="G80" s="39">
        <v>34.5</v>
      </c>
      <c r="H80" s="40">
        <v>0</v>
      </c>
      <c r="I80" s="40">
        <f>ROUND(G80*H80,P4)</f>
        <v>0</v>
      </c>
      <c r="J80" s="35"/>
      <c r="O80" s="41">
        <f>I80*0.21</f>
        <v>0</v>
      </c>
      <c r="P80">
        <v>3</v>
      </c>
    </row>
    <row r="81">
      <c r="A81" s="35" t="s">
        <v>47</v>
      </c>
      <c r="B81" s="42"/>
      <c r="C81" s="43"/>
      <c r="D81" s="43"/>
      <c r="E81" s="37" t="s">
        <v>217</v>
      </c>
      <c r="F81" s="43"/>
      <c r="G81" s="43"/>
      <c r="H81" s="43"/>
      <c r="I81" s="43"/>
      <c r="J81" s="44"/>
    </row>
    <row r="82" ht="75">
      <c r="A82" s="35" t="s">
        <v>49</v>
      </c>
      <c r="B82" s="42"/>
      <c r="C82" s="43"/>
      <c r="D82" s="43"/>
      <c r="E82" s="45" t="s">
        <v>218</v>
      </c>
      <c r="F82" s="43"/>
      <c r="G82" s="43"/>
      <c r="H82" s="43"/>
      <c r="I82" s="43"/>
      <c r="J82" s="44"/>
    </row>
    <row r="83">
      <c r="A83" s="29" t="s">
        <v>39</v>
      </c>
      <c r="B83" s="30"/>
      <c r="C83" s="31" t="s">
        <v>219</v>
      </c>
      <c r="D83" s="32"/>
      <c r="E83" s="29" t="s">
        <v>220</v>
      </c>
      <c r="F83" s="32"/>
      <c r="G83" s="32"/>
      <c r="H83" s="32"/>
      <c r="I83" s="33">
        <f>SUMIFS(I84:I95,A84:A95,"P")</f>
        <v>0</v>
      </c>
      <c r="J83" s="34"/>
    </row>
    <row r="84" ht="30">
      <c r="A84" s="35" t="s">
        <v>42</v>
      </c>
      <c r="B84" s="35">
        <v>24</v>
      </c>
      <c r="C84" s="36" t="s">
        <v>221</v>
      </c>
      <c r="D84" s="35" t="s">
        <v>44</v>
      </c>
      <c r="E84" s="37" t="s">
        <v>222</v>
      </c>
      <c r="F84" s="38" t="s">
        <v>164</v>
      </c>
      <c r="G84" s="39">
        <v>12.4</v>
      </c>
      <c r="H84" s="40">
        <v>0</v>
      </c>
      <c r="I84" s="40">
        <f>ROUND(G84*H84,P4)</f>
        <v>0</v>
      </c>
      <c r="J84" s="38" t="s">
        <v>56</v>
      </c>
      <c r="O84" s="41">
        <f>I84*0.21</f>
        <v>0</v>
      </c>
      <c r="P84">
        <v>3</v>
      </c>
    </row>
    <row r="85">
      <c r="A85" s="35" t="s">
        <v>47</v>
      </c>
      <c r="B85" s="42"/>
      <c r="C85" s="43"/>
      <c r="D85" s="43"/>
      <c r="E85" s="37" t="s">
        <v>223</v>
      </c>
      <c r="F85" s="43"/>
      <c r="G85" s="43"/>
      <c r="H85" s="43"/>
      <c r="I85" s="43"/>
      <c r="J85" s="44"/>
    </row>
    <row r="86" ht="45">
      <c r="A86" s="35" t="s">
        <v>49</v>
      </c>
      <c r="B86" s="42"/>
      <c r="C86" s="43"/>
      <c r="D86" s="43"/>
      <c r="E86" s="45" t="s">
        <v>224</v>
      </c>
      <c r="F86" s="43"/>
      <c r="G86" s="43"/>
      <c r="H86" s="43"/>
      <c r="I86" s="43"/>
      <c r="J86" s="44"/>
    </row>
    <row r="87">
      <c r="A87" s="35" t="s">
        <v>42</v>
      </c>
      <c r="B87" s="35">
        <v>25</v>
      </c>
      <c r="C87" s="36" t="s">
        <v>225</v>
      </c>
      <c r="D87" s="35" t="s">
        <v>44</v>
      </c>
      <c r="E87" s="37" t="s">
        <v>226</v>
      </c>
      <c r="F87" s="38" t="s">
        <v>164</v>
      </c>
      <c r="G87" s="39">
        <v>12.4</v>
      </c>
      <c r="H87" s="40">
        <v>0</v>
      </c>
      <c r="I87" s="40">
        <f>ROUND(G87*H87,P4)</f>
        <v>0</v>
      </c>
      <c r="J87" s="38" t="s">
        <v>56</v>
      </c>
      <c r="O87" s="41">
        <f>I87*0.21</f>
        <v>0</v>
      </c>
      <c r="P87">
        <v>3</v>
      </c>
    </row>
    <row r="88">
      <c r="A88" s="35" t="s">
        <v>47</v>
      </c>
      <c r="B88" s="42"/>
      <c r="C88" s="43"/>
      <c r="D88" s="43"/>
      <c r="E88" s="37" t="s">
        <v>227</v>
      </c>
      <c r="F88" s="43"/>
      <c r="G88" s="43"/>
      <c r="H88" s="43"/>
      <c r="I88" s="43"/>
      <c r="J88" s="44"/>
    </row>
    <row r="89" ht="45">
      <c r="A89" s="35" t="s">
        <v>49</v>
      </c>
      <c r="B89" s="42"/>
      <c r="C89" s="43"/>
      <c r="D89" s="43"/>
      <c r="E89" s="45" t="s">
        <v>224</v>
      </c>
      <c r="F89" s="43"/>
      <c r="G89" s="43"/>
      <c r="H89" s="43"/>
      <c r="I89" s="43"/>
      <c r="J89" s="44"/>
    </row>
    <row r="90">
      <c r="A90" s="35" t="s">
        <v>42</v>
      </c>
      <c r="B90" s="35">
        <v>26</v>
      </c>
      <c r="C90" s="36" t="s">
        <v>228</v>
      </c>
      <c r="D90" s="35" t="s">
        <v>229</v>
      </c>
      <c r="E90" s="37" t="s">
        <v>230</v>
      </c>
      <c r="F90" s="38" t="s">
        <v>164</v>
      </c>
      <c r="G90" s="39">
        <v>8.8000000000000007</v>
      </c>
      <c r="H90" s="40">
        <v>0</v>
      </c>
      <c r="I90" s="40">
        <f>ROUND(G90*H90,P4)</f>
        <v>0</v>
      </c>
      <c r="J90" s="38" t="s">
        <v>56</v>
      </c>
      <c r="O90" s="41">
        <f>I90*0.21</f>
        <v>0</v>
      </c>
      <c r="P90">
        <v>3</v>
      </c>
    </row>
    <row r="91">
      <c r="A91" s="35" t="s">
        <v>47</v>
      </c>
      <c r="B91" s="42"/>
      <c r="C91" s="43"/>
      <c r="D91" s="43"/>
      <c r="E91" s="46" t="s">
        <v>44</v>
      </c>
      <c r="F91" s="43"/>
      <c r="G91" s="43"/>
      <c r="H91" s="43"/>
      <c r="I91" s="43"/>
      <c r="J91" s="44"/>
    </row>
    <row r="92" ht="30">
      <c r="A92" s="35" t="s">
        <v>49</v>
      </c>
      <c r="B92" s="42"/>
      <c r="C92" s="43"/>
      <c r="D92" s="43"/>
      <c r="E92" s="45" t="s">
        <v>231</v>
      </c>
      <c r="F92" s="43"/>
      <c r="G92" s="43"/>
      <c r="H92" s="43"/>
      <c r="I92" s="43"/>
      <c r="J92" s="44"/>
    </row>
    <row r="93">
      <c r="A93" s="35" t="s">
        <v>42</v>
      </c>
      <c r="B93" s="35">
        <v>27</v>
      </c>
      <c r="C93" s="36" t="s">
        <v>228</v>
      </c>
      <c r="D93" s="35" t="s">
        <v>232</v>
      </c>
      <c r="E93" s="37" t="s">
        <v>230</v>
      </c>
      <c r="F93" s="38" t="s">
        <v>164</v>
      </c>
      <c r="G93" s="39">
        <v>0.5</v>
      </c>
      <c r="H93" s="40">
        <v>0</v>
      </c>
      <c r="I93" s="40">
        <f>ROUND(G93*H93,P4)</f>
        <v>0</v>
      </c>
      <c r="J93" s="38" t="s">
        <v>56</v>
      </c>
      <c r="O93" s="41">
        <f>I93*0.21</f>
        <v>0</v>
      </c>
      <c r="P93">
        <v>3</v>
      </c>
    </row>
    <row r="94">
      <c r="A94" s="35" t="s">
        <v>47</v>
      </c>
      <c r="B94" s="42"/>
      <c r="C94" s="43"/>
      <c r="D94" s="43"/>
      <c r="E94" s="46" t="s">
        <v>44</v>
      </c>
      <c r="F94" s="43"/>
      <c r="G94" s="43"/>
      <c r="H94" s="43"/>
      <c r="I94" s="43"/>
      <c r="J94" s="44"/>
    </row>
    <row r="95" ht="30">
      <c r="A95" s="35" t="s">
        <v>49</v>
      </c>
      <c r="B95" s="42"/>
      <c r="C95" s="43"/>
      <c r="D95" s="43"/>
      <c r="E95" s="45" t="s">
        <v>233</v>
      </c>
      <c r="F95" s="43"/>
      <c r="G95" s="43"/>
      <c r="H95" s="43"/>
      <c r="I95" s="43"/>
      <c r="J95" s="44"/>
    </row>
    <row r="96">
      <c r="A96" s="29" t="s">
        <v>39</v>
      </c>
      <c r="B96" s="30"/>
      <c r="C96" s="31" t="s">
        <v>99</v>
      </c>
      <c r="D96" s="32"/>
      <c r="E96" s="29" t="s">
        <v>100</v>
      </c>
      <c r="F96" s="32"/>
      <c r="G96" s="32"/>
      <c r="H96" s="32"/>
      <c r="I96" s="33">
        <f>SUMIFS(I97:I117,A97:A117,"P")</f>
        <v>0</v>
      </c>
      <c r="J96" s="34"/>
    </row>
    <row r="97">
      <c r="A97" s="35" t="s">
        <v>42</v>
      </c>
      <c r="B97" s="35">
        <v>28</v>
      </c>
      <c r="C97" s="36" t="s">
        <v>234</v>
      </c>
      <c r="D97" s="35" t="s">
        <v>44</v>
      </c>
      <c r="E97" s="37" t="s">
        <v>235</v>
      </c>
      <c r="F97" s="38" t="s">
        <v>103</v>
      </c>
      <c r="G97" s="39">
        <v>28</v>
      </c>
      <c r="H97" s="40">
        <v>0</v>
      </c>
      <c r="I97" s="40">
        <f>ROUND(G97*H97,P4)</f>
        <v>0</v>
      </c>
      <c r="J97" s="38" t="s">
        <v>56</v>
      </c>
      <c r="O97" s="41">
        <f>I97*0.21</f>
        <v>0</v>
      </c>
      <c r="P97">
        <v>3</v>
      </c>
    </row>
    <row r="98">
      <c r="A98" s="35" t="s">
        <v>47</v>
      </c>
      <c r="B98" s="42"/>
      <c r="C98" s="43"/>
      <c r="D98" s="43"/>
      <c r="E98" s="37" t="s">
        <v>236</v>
      </c>
      <c r="F98" s="43"/>
      <c r="G98" s="43"/>
      <c r="H98" s="43"/>
      <c r="I98" s="43"/>
      <c r="J98" s="44"/>
    </row>
    <row r="99" ht="30">
      <c r="A99" s="35" t="s">
        <v>49</v>
      </c>
      <c r="B99" s="42"/>
      <c r="C99" s="43"/>
      <c r="D99" s="43"/>
      <c r="E99" s="45" t="s">
        <v>237</v>
      </c>
      <c r="F99" s="43"/>
      <c r="G99" s="43"/>
      <c r="H99" s="43"/>
      <c r="I99" s="43"/>
      <c r="J99" s="44"/>
    </row>
    <row r="100">
      <c r="A100" s="35" t="s">
        <v>42</v>
      </c>
      <c r="B100" s="35">
        <v>29</v>
      </c>
      <c r="C100" s="36" t="s">
        <v>238</v>
      </c>
      <c r="D100" s="35" t="s">
        <v>44</v>
      </c>
      <c r="E100" s="37" t="s">
        <v>239</v>
      </c>
      <c r="F100" s="38" t="s">
        <v>103</v>
      </c>
      <c r="G100" s="39">
        <v>38.399999999999999</v>
      </c>
      <c r="H100" s="40">
        <v>0</v>
      </c>
      <c r="I100" s="40">
        <f>ROUND(G100*H100,P4)</f>
        <v>0</v>
      </c>
      <c r="J100" s="38" t="s">
        <v>56</v>
      </c>
      <c r="O100" s="41">
        <f>I100*0.21</f>
        <v>0</v>
      </c>
      <c r="P100">
        <v>3</v>
      </c>
    </row>
    <row r="101">
      <c r="A101" s="35" t="s">
        <v>47</v>
      </c>
      <c r="B101" s="42"/>
      <c r="C101" s="43"/>
      <c r="D101" s="43"/>
      <c r="E101" s="37" t="s">
        <v>240</v>
      </c>
      <c r="F101" s="43"/>
      <c r="G101" s="43"/>
      <c r="H101" s="43"/>
      <c r="I101" s="43"/>
      <c r="J101" s="44"/>
    </row>
    <row r="102" ht="30">
      <c r="A102" s="35" t="s">
        <v>49</v>
      </c>
      <c r="B102" s="42"/>
      <c r="C102" s="43"/>
      <c r="D102" s="43"/>
      <c r="E102" s="45" t="s">
        <v>241</v>
      </c>
      <c r="F102" s="43"/>
      <c r="G102" s="43"/>
      <c r="H102" s="43"/>
      <c r="I102" s="43"/>
      <c r="J102" s="44"/>
    </row>
    <row r="103">
      <c r="A103" s="35" t="s">
        <v>42</v>
      </c>
      <c r="B103" s="35">
        <v>30</v>
      </c>
      <c r="C103" s="36" t="s">
        <v>242</v>
      </c>
      <c r="D103" s="35" t="s">
        <v>44</v>
      </c>
      <c r="E103" s="37" t="s">
        <v>243</v>
      </c>
      <c r="F103" s="38" t="s">
        <v>66</v>
      </c>
      <c r="G103" s="39">
        <v>2</v>
      </c>
      <c r="H103" s="40">
        <v>0</v>
      </c>
      <c r="I103" s="40">
        <f>ROUND(G103*H103,P4)</f>
        <v>0</v>
      </c>
      <c r="J103" s="38" t="s">
        <v>56</v>
      </c>
      <c r="O103" s="41">
        <f>I103*0.21</f>
        <v>0</v>
      </c>
      <c r="P103">
        <v>3</v>
      </c>
    </row>
    <row r="104">
      <c r="A104" s="35" t="s">
        <v>47</v>
      </c>
      <c r="B104" s="42"/>
      <c r="C104" s="43"/>
      <c r="D104" s="43"/>
      <c r="E104" s="37" t="s">
        <v>244</v>
      </c>
      <c r="F104" s="43"/>
      <c r="G104" s="43"/>
      <c r="H104" s="43"/>
      <c r="I104" s="43"/>
      <c r="J104" s="44"/>
    </row>
    <row r="105" ht="30">
      <c r="A105" s="35" t="s">
        <v>49</v>
      </c>
      <c r="B105" s="42"/>
      <c r="C105" s="43"/>
      <c r="D105" s="43"/>
      <c r="E105" s="45" t="s">
        <v>245</v>
      </c>
      <c r="F105" s="43"/>
      <c r="G105" s="43"/>
      <c r="H105" s="43"/>
      <c r="I105" s="43"/>
      <c r="J105" s="44"/>
    </row>
    <row r="106">
      <c r="A106" s="35" t="s">
        <v>42</v>
      </c>
      <c r="B106" s="35">
        <v>31</v>
      </c>
      <c r="C106" s="36" t="s">
        <v>246</v>
      </c>
      <c r="D106" s="35" t="s">
        <v>44</v>
      </c>
      <c r="E106" s="37" t="s">
        <v>247</v>
      </c>
      <c r="F106" s="38" t="s">
        <v>164</v>
      </c>
      <c r="G106" s="39">
        <v>40</v>
      </c>
      <c r="H106" s="40">
        <v>0</v>
      </c>
      <c r="I106" s="40">
        <f>ROUND(G106*H106,P4)</f>
        <v>0</v>
      </c>
      <c r="J106" s="38" t="s">
        <v>56</v>
      </c>
      <c r="O106" s="41">
        <f>I106*0.21</f>
        <v>0</v>
      </c>
      <c r="P106">
        <v>3</v>
      </c>
    </row>
    <row r="107">
      <c r="A107" s="35" t="s">
        <v>47</v>
      </c>
      <c r="B107" s="42"/>
      <c r="C107" s="43"/>
      <c r="D107" s="43"/>
      <c r="E107" s="37" t="s">
        <v>248</v>
      </c>
      <c r="F107" s="43"/>
      <c r="G107" s="43"/>
      <c r="H107" s="43"/>
      <c r="I107" s="43"/>
      <c r="J107" s="44"/>
    </row>
    <row r="108" ht="30">
      <c r="A108" s="35" t="s">
        <v>49</v>
      </c>
      <c r="B108" s="42"/>
      <c r="C108" s="43"/>
      <c r="D108" s="43"/>
      <c r="E108" s="45" t="s">
        <v>249</v>
      </c>
      <c r="F108" s="43"/>
      <c r="G108" s="43"/>
      <c r="H108" s="43"/>
      <c r="I108" s="43"/>
      <c r="J108" s="44"/>
    </row>
    <row r="109">
      <c r="A109" s="35" t="s">
        <v>42</v>
      </c>
      <c r="B109" s="35">
        <v>32</v>
      </c>
      <c r="C109" s="36" t="s">
        <v>250</v>
      </c>
      <c r="D109" s="35" t="s">
        <v>44</v>
      </c>
      <c r="E109" s="37" t="s">
        <v>251</v>
      </c>
      <c r="F109" s="38" t="s">
        <v>103</v>
      </c>
      <c r="G109" s="39">
        <v>120</v>
      </c>
      <c r="H109" s="40">
        <v>0</v>
      </c>
      <c r="I109" s="40">
        <f>ROUND(G109*H109,P4)</f>
        <v>0</v>
      </c>
      <c r="J109" s="35"/>
      <c r="O109" s="41">
        <f>I109*0.21</f>
        <v>0</v>
      </c>
      <c r="P109">
        <v>3</v>
      </c>
    </row>
    <row r="110">
      <c r="A110" s="35" t="s">
        <v>47</v>
      </c>
      <c r="B110" s="42"/>
      <c r="C110" s="43"/>
      <c r="D110" s="43"/>
      <c r="E110" s="37" t="s">
        <v>252</v>
      </c>
      <c r="F110" s="43"/>
      <c r="G110" s="43"/>
      <c r="H110" s="43"/>
      <c r="I110" s="43"/>
      <c r="J110" s="44"/>
    </row>
    <row r="111" ht="30">
      <c r="A111" s="35" t="s">
        <v>49</v>
      </c>
      <c r="B111" s="42"/>
      <c r="C111" s="43"/>
      <c r="D111" s="43"/>
      <c r="E111" s="45" t="s">
        <v>253</v>
      </c>
      <c r="F111" s="43"/>
      <c r="G111" s="43"/>
      <c r="H111" s="43"/>
      <c r="I111" s="43"/>
      <c r="J111" s="44"/>
    </row>
    <row r="112">
      <c r="A112" s="35" t="s">
        <v>42</v>
      </c>
      <c r="B112" s="35">
        <v>33</v>
      </c>
      <c r="C112" s="36" t="s">
        <v>254</v>
      </c>
      <c r="D112" s="35" t="s">
        <v>44</v>
      </c>
      <c r="E112" s="37" t="s">
        <v>255</v>
      </c>
      <c r="F112" s="38" t="s">
        <v>256</v>
      </c>
      <c r="G112" s="39">
        <v>87.200000000000003</v>
      </c>
      <c r="H112" s="40">
        <v>0</v>
      </c>
      <c r="I112" s="40">
        <f>ROUND(G112*H112,P4)</f>
        <v>0</v>
      </c>
      <c r="J112" s="38" t="s">
        <v>56</v>
      </c>
      <c r="O112" s="41">
        <f>I112*0.21</f>
        <v>0</v>
      </c>
      <c r="P112">
        <v>3</v>
      </c>
    </row>
    <row r="113">
      <c r="A113" s="35" t="s">
        <v>47</v>
      </c>
      <c r="B113" s="42"/>
      <c r="C113" s="43"/>
      <c r="D113" s="43"/>
      <c r="E113" s="46" t="s">
        <v>44</v>
      </c>
      <c r="F113" s="43"/>
      <c r="G113" s="43"/>
      <c r="H113" s="43"/>
      <c r="I113" s="43"/>
      <c r="J113" s="44"/>
    </row>
    <row r="114" ht="30">
      <c r="A114" s="35" t="s">
        <v>49</v>
      </c>
      <c r="B114" s="42"/>
      <c r="C114" s="43"/>
      <c r="D114" s="43"/>
      <c r="E114" s="45" t="s">
        <v>257</v>
      </c>
      <c r="F114" s="43"/>
      <c r="G114" s="43"/>
      <c r="H114" s="43"/>
      <c r="I114" s="43"/>
      <c r="J114" s="44"/>
    </row>
    <row r="115">
      <c r="A115" s="35" t="s">
        <v>42</v>
      </c>
      <c r="B115" s="35">
        <v>34</v>
      </c>
      <c r="C115" s="36" t="s">
        <v>258</v>
      </c>
      <c r="D115" s="35" t="s">
        <v>44</v>
      </c>
      <c r="E115" s="37" t="s">
        <v>259</v>
      </c>
      <c r="F115" s="38" t="s">
        <v>256</v>
      </c>
      <c r="G115" s="39">
        <v>2049.3000000000002</v>
      </c>
      <c r="H115" s="40">
        <v>0</v>
      </c>
      <c r="I115" s="40">
        <f>ROUND(G115*H115,P4)</f>
        <v>0</v>
      </c>
      <c r="J115" s="38" t="s">
        <v>56</v>
      </c>
      <c r="O115" s="41">
        <f>I115*0.21</f>
        <v>0</v>
      </c>
      <c r="P115">
        <v>3</v>
      </c>
    </row>
    <row r="116">
      <c r="A116" s="35" t="s">
        <v>47</v>
      </c>
      <c r="B116" s="42"/>
      <c r="C116" s="43"/>
      <c r="D116" s="43"/>
      <c r="E116" s="46" t="s">
        <v>44</v>
      </c>
      <c r="F116" s="43"/>
      <c r="G116" s="43"/>
      <c r="H116" s="43"/>
      <c r="I116" s="43"/>
      <c r="J116" s="44"/>
    </row>
    <row r="117" ht="45">
      <c r="A117" s="35" t="s">
        <v>49</v>
      </c>
      <c r="B117" s="47"/>
      <c r="C117" s="48"/>
      <c r="D117" s="48"/>
      <c r="E117" s="45" t="s">
        <v>260</v>
      </c>
      <c r="F117" s="48"/>
      <c r="G117" s="48"/>
      <c r="H117" s="48"/>
      <c r="I117" s="48"/>
      <c r="J117" s="49"/>
    </row>
  </sheetData>
  <mergeCells count="12">
    <mergeCell ref="C3:D3"/>
    <mergeCell ref="C4:D4"/>
    <mergeCell ref="C5:D5"/>
    <mergeCell ref="A6:A7"/>
    <mergeCell ref="B6:B7"/>
    <mergeCell ref="C6:C7"/>
    <mergeCell ref="D6:D7"/>
    <mergeCell ref="E6:E7"/>
    <mergeCell ref="F6:F7"/>
    <mergeCell ref="G6:G7"/>
    <mergeCell ref="H6:I6"/>
    <mergeCell ref="J6:J7"/>
  </mergeCells>
  <pageSetup fitToHeight="0"/>
  <drawing r:id="rId1"/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Vlasta Doležalová</dc:creator>
  <cp:lastModifiedBy>Vlasta Doležalová</cp:lastModifiedBy>
  <dcterms:created xsi:type="dcterms:W3CDTF">2025-07-22T14:35:35Z</dcterms:created>
  <dcterms:modified xsi:type="dcterms:W3CDTF">2025-07-22T14:35:35Z</dcterms:modified>
</cp:coreProperties>
</file>