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700" activeTab="0"/>
  </bookViews>
  <sheets>
    <sheet name="Rekapitulace stavby" sheetId="1" r:id="rId1"/>
    <sheet name="1-2018 - Stavba objektu D..." sheetId="2" r:id="rId2"/>
    <sheet name="Pokyny pro vyplnění" sheetId="3" r:id="rId3"/>
  </sheets>
  <definedNames>
    <definedName name="_xlnm._FilterDatabase" localSheetId="1" hidden="1">'1-2018 - Stavba objektu D...'!$C$96:$K$600</definedName>
    <definedName name="_xlnm.Print_Area" localSheetId="1">'1-2018 - Stavba objektu D...'!$C$4:$J$34,'1-2018 - Stavba objektu D...'!$C$40:$J$80,'1-2018 - Stavba objektu D...'!$C$86:$K$600</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'1-2018 - Stavba objektu D...'!$96:$96</definedName>
  </definedNames>
  <calcPr calcId="162913"/>
</workbook>
</file>

<file path=xl/sharedStrings.xml><?xml version="1.0" encoding="utf-8"?>
<sst xmlns="http://schemas.openxmlformats.org/spreadsheetml/2006/main" count="5891" uniqueCount="1380">
  <si>
    <t>Export VZ</t>
  </si>
  <si>
    <t>List obsahuje:</t>
  </si>
  <si>
    <t>1) Rekapitulace stavby</t>
  </si>
  <si>
    <t>2) Rekapitulace objektů stavby a soupisů prací</t>
  </si>
  <si>
    <t>3.0</t>
  </si>
  <si>
    <t>ZAMOK</t>
  </si>
  <si>
    <t>False</t>
  </si>
  <si>
    <t>{ddf338f7-81f5-4ea5-9aa1-0fa368bc9742}</t>
  </si>
  <si>
    <t>0,01</t>
  </si>
  <si>
    <t>21</t>
  </si>
  <si>
    <t>15</t>
  </si>
  <si>
    <t>REKAPITULACE STAVBY</t>
  </si>
  <si>
    <t>v ---  níže se nacházejí doplnkové a pomocné údaje k sestavám  --- v</t>
  </si>
  <si>
    <t>Návod na vyplnění</t>
  </si>
  <si>
    <t>0,001</t>
  </si>
  <si>
    <t>Kód:</t>
  </si>
  <si>
    <t>1/2018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</si>
  <si>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</si>
  <si>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</si>
  <si>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Stavba objektu DDM na pozemku č.parc. 5/1, k.ú. Jablonná nad Vltavou</t>
  </si>
  <si>
    <t>KSO:</t>
  </si>
  <si>
    <t/>
  </si>
  <si>
    <t>CC-CZ:</t>
  </si>
  <si>
    <t>Místo:</t>
  </si>
  <si>
    <t xml:space="preserve"> </t>
  </si>
  <si>
    <t>Datum:</t>
  </si>
  <si>
    <t>16. 1. 2018</t>
  </si>
  <si>
    <t>Zadavatel:</t>
  </si>
  <si>
    <t>IČ:</t>
  </si>
  <si>
    <t>Město Benešov</t>
  </si>
  <si>
    <t>DIČ:</t>
  </si>
  <si>
    <t>Uchazeč:</t>
  </si>
  <si>
    <t>Vyplň údaj</t>
  </si>
  <si>
    <t>Projektant:</t>
  </si>
  <si>
    <t>Ing. Petr Dědič</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</si>
  <si>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</si>
  <si>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</si>
  <si>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</si>
  <si>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</si>
  <si>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</si>
  <si>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</si>
  <si>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</si>
  <si>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</si>
  <si>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</si>
  <si>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</si>
  <si>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</si>
  <si>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</si>
  <si>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</si>
  <si>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</si>
  <si>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</si>
  <si>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</si>
  <si>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</si>
  <si>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</si>
  <si>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</si>
  <si>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</si>
  <si>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</si>
  <si>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</si>
  <si>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</si>
  <si>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</si>
  <si>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</si>
  <si>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</si>
  <si>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</si>
  <si>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</si>
  <si>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</si>
  <si>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</si>
  <si>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</si>
  <si>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</si>
  <si>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</si>
  <si>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</si>
  <si>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</si>
  <si>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</si>
  <si>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</si>
  <si>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</si>
  <si>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</si>
  <si>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</si>
  <si>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</si>
  <si>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</si>
  <si>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</si>
  <si>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</si>
  <si>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</si>
  <si>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</si>
  <si>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</si>
  <si>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</si>
  <si>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</si>
  <si>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</si>
  <si>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</si>
  <si>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</si>
  <si>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</si>
  <si>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</si>
  <si>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</si>
  <si>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</si>
  <si>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</si>
  <si>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</si>
  <si>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</si>
  <si>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</si>
  <si>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</si>
  <si>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</si>
  <si>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7 - Odtokové potrubí a jímka</t>
  </si>
  <si>
    <t xml:space="preserve">    8 - Přívodní potrubí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</si>
  <si>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</si>
  <si>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</si>
  <si>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</si>
  <si>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</si>
  <si>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</si>
  <si>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</si>
  <si>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721 - Zdravotechnika - vnitřní kanalizace</t>
  </si>
  <si>
    <t xml:space="preserve">    722 - Zdravotechnika - vnitřní vodovod</t>
  </si>
  <si>
    <t xml:space="preserve">    725 - Zdravotechnika - zařizovací předměty</t>
  </si>
  <si>
    <t xml:space="preserve">    741 - Elektroinstalace</t>
  </si>
  <si>
    <t xml:space="preserve">    749 - Hromosvod a uzemnění</t>
  </si>
  <si>
    <t xml:space="preserve">    762 - Konstrukce tesařské</t>
  </si>
  <si>
    <t xml:space="preserve">    764 - Konstrukce klempířské</t>
  </si>
  <si>
    <t xml:space="preserve">    765 - Krytina skládaná</t>
  </si>
  <si>
    <t xml:space="preserve">    766 - Konstrukce truhlářské</t>
  </si>
  <si>
    <t xml:space="preserve">    784 - Dokončovací práce - malby a tapety</t>
  </si>
  <si>
    <t>N00 - Nepojmenované práce</t>
  </si>
  <si>
    <t xml:space="preserve">    N01 - Buňky</t>
  </si>
  <si>
    <t>VRN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</si>
  <si>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</si>
  <si>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</si>
  <si>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</si>
  <si>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</si>
  <si>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</si>
  <si>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</si>
  <si>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</si>
  <si>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</si>
  <si>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</si>
  <si>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</si>
  <si>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</si>
  <si>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</si>
  <si>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</si>
  <si>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</si>
  <si>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</si>
  <si>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</si>
  <si>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</si>
  <si>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</si>
  <si>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</si>
  <si>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121101101</t>
  </si>
  <si>
    <t>Sejmutí ornice nebo lesní půdy s vodorovným přemístěním na hromady v místě upotřebení nebo na dočasné či trvalé skládky se složením, na vzdálenost do 50 m</t>
  </si>
  <si>
    <t>m3</t>
  </si>
  <si>
    <t>CS ÚRS 2018 01</t>
  </si>
  <si>
    <t>4</t>
  </si>
  <si>
    <t>-1069790780</t>
  </si>
  <si>
    <t>PSC</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</si>
  <si>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</si>
  <si>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VV</t>
  </si>
  <si>
    <t>4,12*1,2</t>
  </si>
  <si>
    <t>6,6*0,15*0,9*1,1"odtokové potrubí</t>
  </si>
  <si>
    <t>27,1*0,15*0,9*1,1"přívodní potrubí</t>
  </si>
  <si>
    <t>2,8*6,6*1,2*0,15</t>
  </si>
  <si>
    <t>122301101</t>
  </si>
  <si>
    <t>Odkopávky a prokopávky nezapažené s přehozením výkopku na vzdálenost do 3 m nebo s naložením na dopravní prostředek v hornině tř. 4 do 100 m3</t>
  </si>
  <si>
    <t>105551341</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</si>
  <si>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</si>
  <si>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14,6*1,2*0,2</t>
  </si>
  <si>
    <t>3</t>
  </si>
  <si>
    <t>132312102</t>
  </si>
  <si>
    <t>Hloubení zapažených i nezapažených rýh šířky do 600 mm ručním nebo pneumatickým nářadím s urovnáním dna do předepsaného profilu a spádu v horninách tř. 4 nesoudržných</t>
  </si>
  <si>
    <t>-1953501080</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</si>
  <si>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</si>
  <si>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2,31*1,1"schodiště pás</t>
  </si>
  <si>
    <t>1,52*1,1"schodiště pás</t>
  </si>
  <si>
    <t>18,95*0,4*1*1,1"zeď okolo plynu</t>
  </si>
  <si>
    <t>131301201</t>
  </si>
  <si>
    <t>Hloubení zapažených jam a zářezů s urovnáním dna do předepsaného profilu a spádu v hornině tř. 4 do 100 m3</t>
  </si>
  <si>
    <t>1302333330</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</si>
  <si>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</si>
  <si>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7,38*3,58*3,08*1,1</t>
  </si>
  <si>
    <t>5</t>
  </si>
  <si>
    <t>131301209</t>
  </si>
  <si>
    <t>Hloubení zapažených jam a zářezů s urovnáním dna do předepsaného profilu a spádu Příplatek k cenám za lepivost horniny tř. 4</t>
  </si>
  <si>
    <t>1061574049</t>
  </si>
  <si>
    <t>6</t>
  </si>
  <si>
    <t>132312202</t>
  </si>
  <si>
    <t>Hloubení zapažených i nezapažených rýh šířky přes 600 do 2 000 mm ručním nebo pneumatickým nářadím s urovnáním dna do předepsaného profilu a spádu v horninách tř. 4 nesoudržných</t>
  </si>
  <si>
    <t>139701007</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</si>
  <si>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</si>
  <si>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6,6*1,5*0,9*1,1"odtokové potrubí</t>
  </si>
  <si>
    <t>27,1*1,5*0,9*1,1"přívodní potrubí</t>
  </si>
  <si>
    <t>2*0,6*1*1,1</t>
  </si>
  <si>
    <t>2,1*0,6*1*1,1</t>
  </si>
  <si>
    <t>7</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</si>
  <si>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</si>
  <si>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</si>
  <si>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-2015132962</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</si>
  <si>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</si>
  <si>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8</t>
  </si>
  <si>
    <t>174101101</t>
  </si>
  <si>
    <t>Zásyp sypaninou z jakékoliv horniny s uložením výkopku ve vrstvách se zhutněním jam, šachet, rýh nebo kolem objektů v těchto vykopávkách</t>
  </si>
  <si>
    <t>CS ÚRS 2017 02</t>
  </si>
  <si>
    <t>-1412394781</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</si>
  <si>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</si>
  <si>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50,045-5,004-8,983</t>
  </si>
  <si>
    <t>9</t>
  </si>
  <si>
    <t>175151101</t>
  </si>
  <si>
    <t>Obsypání potrubí strojně sypaninou z vhodných hornin tř. 1 až 4 nebo materiálem připraveným podél výkopu ve vzdálenosti do 3 m od jeho kraje, pro jakoukoliv hloubku výkopu a míru zhutnění bez prohození sypaniny</t>
  </si>
  <si>
    <t>337806578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</si>
  <si>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</si>
  <si>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6,6*1,5*0,25*1,1"odtokové potrubí</t>
  </si>
  <si>
    <t>27,1*1,5*0,14*1,1"přívodní potrubí</t>
  </si>
  <si>
    <t>10</t>
  </si>
  <si>
    <t>M</t>
  </si>
  <si>
    <t>583313500</t>
  </si>
  <si>
    <t>kamenivo těžené drobné frakce 0-4</t>
  </si>
  <si>
    <t>t</t>
  </si>
  <si>
    <t>-1576061669</t>
  </si>
  <si>
    <t>8,983*2</t>
  </si>
  <si>
    <t>11</t>
  </si>
  <si>
    <t>451572111</t>
  </si>
  <si>
    <t>Lože pod potrubí, stoky a drobné objekty v otevřeném výkopu z kameniva drobného těženého 0 až 4 mm</t>
  </si>
  <si>
    <t>-68058420</t>
  </si>
  <si>
    <t xml:space="preserve">Poznámka k souboru cen:
1. Ceny -1111 a -1192 lze použít i pro zřízení sběrných vrstev nad drenážními trubkami. 2. V cenách -5111 a -1192 jsou započteny i náklady na prohození výkopku získaného při zemních pracích. </t>
  </si>
  <si>
    <t>12</t>
  </si>
  <si>
    <t>181301101</t>
  </si>
  <si>
    <t>Rozprostření a urovnání ornice v rovině nebo ve svahu sklonu do 1:5 při souvislé ploše do 500 m2, tl. vrstvy do 100 mm</t>
  </si>
  <si>
    <t>m2</t>
  </si>
  <si>
    <t>154151458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</si>
  <si>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</si>
  <si>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13,274*10</t>
  </si>
  <si>
    <t>13</t>
  </si>
  <si>
    <t>181411131</t>
  </si>
  <si>
    <t>Založení trávníku na půdě předem připravené plochy do 1000 m2 výsevem včetně utažení parkového v rovině nebo na svahu do 1:5</t>
  </si>
  <si>
    <t>363900852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</si>
  <si>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</si>
  <si>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14</t>
  </si>
  <si>
    <t>005724100</t>
  </si>
  <si>
    <t>osivo směs travní parková (30g/m²)</t>
  </si>
  <si>
    <t>kg</t>
  </si>
  <si>
    <t>1841197080</t>
  </si>
  <si>
    <t>0,03*132,74</t>
  </si>
  <si>
    <t>161101101</t>
  </si>
  <si>
    <t>Svislé přemístění výkopku bez naložení do dopravní nádoby avšak s vyprázdněním dopravní nádoby na hromadu nebo do dopravního prostředku z horniny tř. 1 až 4, při hloubce výkopu přes 1 do 2,5 m</t>
  </si>
  <si>
    <t>517265032</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</si>
  <si>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</si>
  <si>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89,512</t>
  </si>
  <si>
    <t>16</t>
  </si>
  <si>
    <t>162701105</t>
  </si>
  <si>
    <t>Vodorovné přemístění výkopku nebo sypaniny po suchu na obvyklém dopravním prostředku, bez naložení výkopku, avšak se složením bez rozhrnutí z horniny tř. 1 až 4 na vzdálenost přes 9 000 do 10 000 m</t>
  </si>
  <si>
    <t>-1881792241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</si>
  <si>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</si>
  <si>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89,512+4,213+50,045-36,058</t>
  </si>
  <si>
    <t>17</t>
  </si>
  <si>
    <t>167101101</t>
  </si>
  <si>
    <t>Nakládání, skládání a překládání neulehlého výkopku nebo sypaniny nakládání, množství do 100 m3, z hornin tř. 1 až 4</t>
  </si>
  <si>
    <t>-1260424939</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</si>
  <si>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</si>
  <si>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18</t>
  </si>
  <si>
    <t>171201201</t>
  </si>
  <si>
    <t>Uložení sypaniny na skládky</t>
  </si>
  <si>
    <t>832397634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</si>
  <si>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</si>
  <si>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19</t>
  </si>
  <si>
    <t>171201211</t>
  </si>
  <si>
    <t>Poplatek za uložení stavebního odpadu na skládce (skládkovné) zeminy a kameniva zatříděného do Katalogu odpadů pod kódem 170 504</t>
  </si>
  <si>
    <t>891802817</t>
  </si>
  <si>
    <t xml:space="preserve">Poznámka k souboru cen:
1. Ceny uvedené v souboru cen lze po dohodě upravit podle místních podmínek. </t>
  </si>
  <si>
    <t>(89,512+4,213+50,045-36,058)*1,6</t>
  </si>
  <si>
    <t>Zakládání</t>
  </si>
  <si>
    <t>20</t>
  </si>
  <si>
    <t>271572211</t>
  </si>
  <si>
    <t>Podsyp pod základové konstrukce se zhutněním a urovnáním povrchu ze štěrkopísku netříděného</t>
  </si>
  <si>
    <t>2092107127</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</si>
  <si>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</si>
  <si>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(9,6*0,1+2,31*0,1)*1,2</t>
  </si>
  <si>
    <t>4,17*0,1*1,2</t>
  </si>
  <si>
    <t>2*0,6*0,1*1,1</t>
  </si>
  <si>
    <t>2,1*0,6*0,1*1,1</t>
  </si>
  <si>
    <t>18,95*0,4*0,1*1,1</t>
  </si>
  <si>
    <t>274321311</t>
  </si>
  <si>
    <t>Základy z betonu železového (bez výztuže) pasy z betonu bez zvýšených nároků na prostředí tř. C 16/20</t>
  </si>
  <si>
    <t>662958369</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</si>
  <si>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</si>
  <si>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2*0,6*0,9*1,1</t>
  </si>
  <si>
    <t>2,1*0,6*0,9*1,1</t>
  </si>
  <si>
    <t>2*0,6*0,45*1,1</t>
  </si>
  <si>
    <t>2,1*0,6*0,45*1,1</t>
  </si>
  <si>
    <t>18,95*0,9*0,4*1,1</t>
  </si>
  <si>
    <t>22</t>
  </si>
  <si>
    <t>274351121</t>
  </si>
  <si>
    <t>Bednění základů pasů rovné zřízení</t>
  </si>
  <si>
    <t>520825176</t>
  </si>
  <si>
    <t xml:space="preserve">Poznámka k souboru cen:
1. Ceny jsou určeny pro bednění ve volném prostranství, ve volných nebo zapažených jamách, rýhách a šachtách. 2. Kruhové nebo obloukové bednění poloměru do 1 m se oceňuje individuálně. </t>
  </si>
  <si>
    <t>2*0,45*1,1</t>
  </si>
  <si>
    <t>2,1*0,45*1,1</t>
  </si>
  <si>
    <t>23</t>
  </si>
  <si>
    <t>274351122</t>
  </si>
  <si>
    <t>Bednění základů pasů rovné odstranění</t>
  </si>
  <si>
    <t>-2132769654</t>
  </si>
  <si>
    <t>Svislé a kompletní konstrukce</t>
  </si>
  <si>
    <t>24</t>
  </si>
  <si>
    <t>311113135</t>
  </si>
  <si>
    <t>Nadzákladové zdi z tvárnic ztraceného bednění hladkých, včetně výplně z betonu třídy C 16/20, tloušťky zdiva přes 300 do 400 mm</t>
  </si>
  <si>
    <t>-78326123</t>
  </si>
  <si>
    <t xml:space="preserve">Poznámka k souboru cen: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</si>
  <si>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95,39*1,1</t>
  </si>
  <si>
    <t>25</t>
  </si>
  <si>
    <t>311361821</t>
  </si>
  <si>
    <t>Výztuž nadzákladových zdí nosných svislých nebo odkloněných od svislice, rovných nebo oblých z betonářské oceli 10 505 (R) nebo BSt 500</t>
  </si>
  <si>
    <t>627518079</t>
  </si>
  <si>
    <t>(519,68*1,21/1000)*1,1</t>
  </si>
  <si>
    <t>(1070,52*1,21/1000)*1,1</t>
  </si>
  <si>
    <t>(341,1*1,21/1000)*1,1</t>
  </si>
  <si>
    <t>26</t>
  </si>
  <si>
    <t>315231135</t>
  </si>
  <si>
    <t>Zdivo z cihel pálených půdní, štítové, nadstřešní, poprsní z cihel plných dl. 250 mm P 15, na maltu ze suché směsi 5MPa</t>
  </si>
  <si>
    <t>-697041535</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</si>
  <si>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t>
  </si>
  <si>
    <t>2,913*1,1"dozdění stávající požární zdi</t>
  </si>
  <si>
    <t>27</t>
  </si>
  <si>
    <t>317944323</t>
  </si>
  <si>
    <t>Válcované nosníky dodatečně osazované do připravených otvorů bez zazdění hlav č. 14 až 22</t>
  </si>
  <si>
    <t>-471024400</t>
  </si>
  <si>
    <t xml:space="preserve">Poznámka k souboru cen:
1. V cenách jsou zahrnuty náklady na dodávku a montáž válcovaných nosníků. 2. Ceny jsou určeny pouze pro ocenění konstrukce překladů nad otvory. </t>
  </si>
  <si>
    <t>4*1,4*17,9/1000</t>
  </si>
  <si>
    <t>2*1,3*17,9/1000</t>
  </si>
  <si>
    <t>2*0,9*14,4/1000</t>
  </si>
  <si>
    <t>28</t>
  </si>
  <si>
    <t>331231116</t>
  </si>
  <si>
    <t>Pilíře volně stojící z cihel pálených čtyřhranné až osmihranné (průřezu čtverce, T nebo kříže) pravoúhlé pod omítku nebo režné, bez spárování z cihel plných dl. 290 mm P 7 až P 15 M I, na maltu MC-5 nebo MC-10</t>
  </si>
  <si>
    <t>-1185210321</t>
  </si>
  <si>
    <t xml:space="preserve">Poznámka k souboru cen:
1.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</si>
  <si>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2*0,3*0,45*4</t>
  </si>
  <si>
    <t>29</t>
  </si>
  <si>
    <t>348101120</t>
  </si>
  <si>
    <t>Montáž vrat a vrátek k oplocení na sloupky zděné nebo betonové, plochy jednotlivě přes 2 do 4 m2</t>
  </si>
  <si>
    <t>kus</t>
  </si>
  <si>
    <t>-1983419931</t>
  </si>
  <si>
    <t xml:space="preserve">Poznámka k souboru cen:
1. V cenách nejsou započteny náklady na dodávku vrat a vrátek; tyto se oceňují ve specifikaci. </t>
  </si>
  <si>
    <t>30</t>
  </si>
  <si>
    <t>55342320</t>
  </si>
  <si>
    <t>branka vchodová kovová 1200x940 mm</t>
  </si>
  <si>
    <t>991872116</t>
  </si>
  <si>
    <t>31</t>
  </si>
  <si>
    <t>348272155</t>
  </si>
  <si>
    <t>Ploty z tvárnic betonových plotová zeď na maltu cementovou včetně spárování současně při zdění z tvarovek jednostranně štípaných, dutých přírodních, tloušťka zdiva 295 mm</t>
  </si>
  <si>
    <t>-459020245</t>
  </si>
  <si>
    <t xml:space="preserve">Poznámka k souboru cen: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</si>
  <si>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18,95*3,5</t>
  </si>
  <si>
    <t>32</t>
  </si>
  <si>
    <t>348272515</t>
  </si>
  <si>
    <t>Ploty z tvárnic betonových plotová stříška lepená mrazuvzdorným lepidlem z tvarovek hladkých nebo štípaných, sedlového tvaru přírodních, tloušťka zdiva 295 mm</t>
  </si>
  <si>
    <t>m</t>
  </si>
  <si>
    <t>1464612116</t>
  </si>
  <si>
    <t>18,95*1,1</t>
  </si>
  <si>
    <t>33</t>
  </si>
  <si>
    <t>348273912</t>
  </si>
  <si>
    <t>Ploty z tvárnic betonových kovové doplňky k plotovému zdivu vkládané do ložných spár současně při zdění ostatní pant na vrátka</t>
  </si>
  <si>
    <t>1465968359</t>
  </si>
  <si>
    <t>Vodorovné konstrukce</t>
  </si>
  <si>
    <t>34</t>
  </si>
  <si>
    <t>430321313</t>
  </si>
  <si>
    <t>Schodišťové konstrukce a rampy z betonu železového (bez výztuže) stupně, schodnice, ramena, podesty s nosníky tř. C 16/20</t>
  </si>
  <si>
    <t>1662647805</t>
  </si>
  <si>
    <t>5,3*1,2</t>
  </si>
  <si>
    <t>2,9*1,2</t>
  </si>
  <si>
    <t>35</t>
  </si>
  <si>
    <t>430362021</t>
  </si>
  <si>
    <t>Výztuž schodišťových konstrukcí a ramp stupňů, schodnic, ramen, podest s nosníky ze svařovaných sítí z drátů typu KARI</t>
  </si>
  <si>
    <t>893451031</t>
  </si>
  <si>
    <t>9,6*63,94/1000</t>
  </si>
  <si>
    <t>4,17*63,94/1000</t>
  </si>
  <si>
    <t>36</t>
  </si>
  <si>
    <t>433351131</t>
  </si>
  <si>
    <t>Bednění schodnic včetně podpěrné konstrukce výšky do 4 m půdorysně přímočarých zřízení</t>
  </si>
  <si>
    <t>-1867450264</t>
  </si>
  <si>
    <t>(8,29+6,97+5,65+4,33)*0,15*1,1</t>
  </si>
  <si>
    <t>1,58*4+5*1,1</t>
  </si>
  <si>
    <t>37</t>
  </si>
  <si>
    <t>433351132</t>
  </si>
  <si>
    <t>Bednění schodnic včetně podpěrné konstrukce výšky do 4 m půdorysně přímočarých odstranění</t>
  </si>
  <si>
    <t>175193112</t>
  </si>
  <si>
    <t>38</t>
  </si>
  <si>
    <t>451573111</t>
  </si>
  <si>
    <t>Lože pod potrubí, stoky a drobné objekty v otevřeném výkopu z písku a štěrkopísku do 63 mm</t>
  </si>
  <si>
    <t>209457540</t>
  </si>
  <si>
    <t>3,48*7,28*0,15*1,1</t>
  </si>
  <si>
    <t>39</t>
  </si>
  <si>
    <t>452321151</t>
  </si>
  <si>
    <t>Podkladní a zajišťovací konstrukce z betonu železového v otevřeném výkopu desky pod potrubí, stoky a drobné objekty z betonu tř. C 20/25</t>
  </si>
  <si>
    <t>839475629</t>
  </si>
  <si>
    <t xml:space="preserve">Poznámka k souboru cen:
1. Ceny -1121 až -1181 a -1192 lze použít i pro ochrannou vrstvu pod železobetonové konstrukce. 2. Ceny -2121 až -2181 a -2192 jsou určeny pro jakékoliv úkosy sedel. </t>
  </si>
  <si>
    <t>3,48*7,28*0,25*1,1</t>
  </si>
  <si>
    <t>40</t>
  </si>
  <si>
    <t>452368211</t>
  </si>
  <si>
    <t>Výztuž podkladních desek, bloků nebo pražců v otevřeném výkopu ze svařovaných sítí typu Kari</t>
  </si>
  <si>
    <t>1781722123</t>
  </si>
  <si>
    <t>2*3,48*7,28*63,94/1000</t>
  </si>
  <si>
    <t>Úpravy povrchů, podlahy a osazování výplní</t>
  </si>
  <si>
    <t>41</t>
  </si>
  <si>
    <t>612325302</t>
  </si>
  <si>
    <t>Vápenocementová omítka ostění nebo nadpraží štuková</t>
  </si>
  <si>
    <t>-492802552</t>
  </si>
  <si>
    <t xml:space="preserve">Poznámka k souboru cen:
1. Ceny lze použít jen pro ocenění samostatně upravovaného ostění a nadpraží ( např. při dodatečné výměně oken nebo zárubní ) v šířce do 300 mm okolo upravovaného otvoru. </t>
  </si>
  <si>
    <t>0,9*0,4*2+0,6*0,4</t>
  </si>
  <si>
    <t>(2,1*0,4*2+1*0,4)*2</t>
  </si>
  <si>
    <t>2,1*0,4*2+1,1*0,4</t>
  </si>
  <si>
    <t>42</t>
  </si>
  <si>
    <t>612325411</t>
  </si>
  <si>
    <t>Oprava vápenocementové omítky vnitřních ploch hladké, tloušťky do 20 mm stěn, v rozsahu opravované plochy do 10%</t>
  </si>
  <si>
    <t>-402059704</t>
  </si>
  <si>
    <t xml:space="preserve">Poznámka k souboru cen:
1. Pro ocenění opravy omítek plochy do 1 m2 se použijí ceny souboru cen 61. 32-52.. Vápenocementová omítka jednotlivých malých ploch. </t>
  </si>
  <si>
    <t>43</t>
  </si>
  <si>
    <t>612325421</t>
  </si>
  <si>
    <t>Oprava vápenocementové omítky vnitřních ploch štukové dvouvrstvé, tloušťky do 20 mm a tloušťky štuku do 3 mm stěn, v rozsahu opravované plochy do 10%</t>
  </si>
  <si>
    <t>-324229195</t>
  </si>
  <si>
    <t>44</t>
  </si>
  <si>
    <t>621142001</t>
  </si>
  <si>
    <t>Potažení vnějších ploch pletivem v ploše nebo pruzích, na plném podkladu sklovláknitým vtlačením do tmelu podhledů</t>
  </si>
  <si>
    <t>1080374910</t>
  </si>
  <si>
    <t xml:space="preserve">Poznámka k souboru cen:
1. V cenách -2001 jsou započteny i náklady na tmel. </t>
  </si>
  <si>
    <t>34*0,45*1,1</t>
  </si>
  <si>
    <t>45</t>
  </si>
  <si>
    <t>621211011</t>
  </si>
  <si>
    <t>Montáž kontaktního zateplení z polystyrenových desek nebo z kombinovaných desek na vnější podhledy, tloušťky desek přes 40 do 80 mm</t>
  </si>
  <si>
    <t>919117626</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</si>
  <si>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</si>
  <si>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46</t>
  </si>
  <si>
    <t>28375933</t>
  </si>
  <si>
    <t>deska EPS 70 fasádní λ=0,039 tl 50mm</t>
  </si>
  <si>
    <t>839596095</t>
  </si>
  <si>
    <t>16,83*1,02 'Přepočtené koeficientem množství</t>
  </si>
  <si>
    <t>47</t>
  </si>
  <si>
    <t>28376381</t>
  </si>
  <si>
    <t>deska z polystyrénu XPS, hrana polodrážková a hladký povrch s vyšší odolností tl 80mm</t>
  </si>
  <si>
    <t>688877497</t>
  </si>
  <si>
    <t>34*0,65*1,1</t>
  </si>
  <si>
    <t>24,31*1,02 'Přepočtené koeficientem množství</t>
  </si>
  <si>
    <t>48</t>
  </si>
  <si>
    <t>621531031</t>
  </si>
  <si>
    <t>Omítka tenkovrstvá silikonová vnějších ploch probarvená, včetně penetrace podkladu zrnitá, tloušťky 3,0 mm podhledů</t>
  </si>
  <si>
    <t>1439073248</t>
  </si>
  <si>
    <t>49</t>
  </si>
  <si>
    <t>622142001</t>
  </si>
  <si>
    <t>Potažení vnějších ploch pletivem v ploše nebo pruzích, na plném podkladu sklovláknitým vtlačením do tmelu stěn</t>
  </si>
  <si>
    <t>-489011972</t>
  </si>
  <si>
    <t>50</t>
  </si>
  <si>
    <t>622211021</t>
  </si>
  <si>
    <t>Montáž kontaktního zateplení z polystyrenových desek nebo z kombinovaných desek na vnější stěny, tloušťky desek přes 80 do 120 mm</t>
  </si>
  <si>
    <t>-381021636</t>
  </si>
  <si>
    <t>51</t>
  </si>
  <si>
    <t>622381021</t>
  </si>
  <si>
    <t>Omítka tenkovrstvá minerální vnějších ploch probarvená, včetně penetrace podkladu zrnitá, tloušťky 2,0 mm stěn</t>
  </si>
  <si>
    <t>1630185518</t>
  </si>
  <si>
    <t>52</t>
  </si>
  <si>
    <t>634663112</t>
  </si>
  <si>
    <t>Výplň dilatačních spar mazanin polyuretanovou samonivelační hmotou, šířka spáry přes 10 do 15 mm</t>
  </si>
  <si>
    <t>1824299060</t>
  </si>
  <si>
    <t xml:space="preserve">Poznámka k souboru cen:
1. V cenách jsou započteny i náklady na ochranu okrajů spáry papírovou páskou. 2. V cenách 634 66-21.. a 634 66-31.. jsou započteny i náklady na těsnící provazec z pěnového polyetylénu. </t>
  </si>
  <si>
    <t>53</t>
  </si>
  <si>
    <t>637121113</t>
  </si>
  <si>
    <t>Okapový chodník z kameniva s udusáním a urovnáním povrchu z kačírku tl. 200 mm</t>
  </si>
  <si>
    <t>-1249404692</t>
  </si>
  <si>
    <t>14,6*1,2</t>
  </si>
  <si>
    <t>54</t>
  </si>
  <si>
    <t>637311122</t>
  </si>
  <si>
    <t>Okapový chodník z obrubníků betonových chodníkových, se zalitím spár cementovou maltou do lože z betonu prostého, z obrubníků stojatých</t>
  </si>
  <si>
    <t>-1169398064</t>
  </si>
  <si>
    <t>30,33*1,2</t>
  </si>
  <si>
    <t>55</t>
  </si>
  <si>
    <t>184911311</t>
  </si>
  <si>
    <t>Položení mulčovací textilie proti prorůstání plevelů kolem vysázených rostlin v rovině nebo na svahu do 1:5</t>
  </si>
  <si>
    <t>-482898559</t>
  </si>
  <si>
    <t xml:space="preserve">Poznámka k souboru cen:
1. V cenách o sklonu svahu přes 1:1 jsou uvažovány podmínky pro svahy běžně schůdné; bez použití lezeckých technik. V případě použití lezeckých technik se tyto náklady oceňují individuálně. </t>
  </si>
  <si>
    <t>56</t>
  </si>
  <si>
    <t>69311080</t>
  </si>
  <si>
    <t>geotextilie netkaná PES 200 g/m2</t>
  </si>
  <si>
    <t>93437531</t>
  </si>
  <si>
    <t>57</t>
  </si>
  <si>
    <t>642944121</t>
  </si>
  <si>
    <t>Osazení ocelových dveřních zárubní lisovaných nebo z úhelníků dodatečně s vybetonováním prahu, plochy do 2,5 m2</t>
  </si>
  <si>
    <t>1796358855</t>
  </si>
  <si>
    <t xml:space="preserve">Poznámka k souboru cen:
1. V cenách nejsou započteny náklady na dodání zárubní, tyto se oceňují ve specifikaci. </t>
  </si>
  <si>
    <t>58</t>
  </si>
  <si>
    <t>55331201</t>
  </si>
  <si>
    <t>zárubeň ocelová pro běžné zdění hranatý profil s drážkou 110 800 L/P</t>
  </si>
  <si>
    <t>963377675</t>
  </si>
  <si>
    <t>Odtokové potrubí a jímka</t>
  </si>
  <si>
    <t>59</t>
  </si>
  <si>
    <t>R8713</t>
  </si>
  <si>
    <t>Montáž dna a zákrytové desky pravoúdhlé nádrže 3080/6880/2070 mm</t>
  </si>
  <si>
    <t>kpl</t>
  </si>
  <si>
    <t>-1152411544</t>
  </si>
  <si>
    <t>60</t>
  </si>
  <si>
    <t>R7</t>
  </si>
  <si>
    <t>Dno pravoúhlé nádrže vnějších rozměrů 3080/6880/2070 mm</t>
  </si>
  <si>
    <t>-546787196</t>
  </si>
  <si>
    <t>61</t>
  </si>
  <si>
    <t>R8712</t>
  </si>
  <si>
    <t>Zákrytová deska pravoúhlé nádrže 3080/6880/2070 mm</t>
  </si>
  <si>
    <t>-1925934941</t>
  </si>
  <si>
    <t>62</t>
  </si>
  <si>
    <t>871275211</t>
  </si>
  <si>
    <t>Kanalizační potrubí z tvrdého PVC v otevřeném výkopu ve sklonu do 20 %, hladkého plnostěnného jednovrstvého, tuhost třídy SN 4 DN 125</t>
  </si>
  <si>
    <t>1771066672</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</si>
  <si>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</si>
  <si>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6,6*1,2</t>
  </si>
  <si>
    <t>63</t>
  </si>
  <si>
    <t>899722113</t>
  </si>
  <si>
    <t>Krytí potrubí z plastů výstražnou fólií z PVC šířky 34cm</t>
  </si>
  <si>
    <t>416825156</t>
  </si>
  <si>
    <t>64</t>
  </si>
  <si>
    <t>998276101</t>
  </si>
  <si>
    <t>Přesun hmot pro trubní vedení hloubené z trub z plastických hmot nebo sklolaminátových pro vodovody nebo kanalizace v otevřeném výkopu dopravní vzdálenost do 15 m</t>
  </si>
  <si>
    <t>-1474897026</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</si>
  <si>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</si>
  <si>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Přívodní potrubí</t>
  </si>
  <si>
    <t>65</t>
  </si>
  <si>
    <t>871161211</t>
  </si>
  <si>
    <t>Montáž vodovodního potrubí z plastů v otevřeném výkopu z polyetylenu PE 100 svařovaných elektrotvarovkou SDR 11/PN16 D 32 x 3,0 mm</t>
  </si>
  <si>
    <t>-964106076</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</si>
  <si>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</si>
  <si>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66</t>
  </si>
  <si>
    <t>28613110</t>
  </si>
  <si>
    <t>potrubí vodovodní PE100 PN16 SDR11 6m 100m 32x3,0mm</t>
  </si>
  <si>
    <t>1896175717</t>
  </si>
  <si>
    <t>27,1*1,2</t>
  </si>
  <si>
    <t>67</t>
  </si>
  <si>
    <t>877161101</t>
  </si>
  <si>
    <t>Montáž tvarovek na vodovodním plastovém potrubí z polyetylenu PE 100 elektrotvarovek SDR 11/PN16 spojek, oblouků nebo redukcí d 32</t>
  </si>
  <si>
    <t>-784009883</t>
  </si>
  <si>
    <t xml:space="preserve">Poznámka k souboru cen:
1. V cenách montáže tvarovek nejsou započteny náklady na dodání tvarovek. Tyto náklady se oceňují ve specifikaci. </t>
  </si>
  <si>
    <t>68</t>
  </si>
  <si>
    <t>28615969</t>
  </si>
  <si>
    <t>elektrospojka SDR 11 PE 100 PN 16 d 32</t>
  </si>
  <si>
    <t>-1534081071</t>
  </si>
  <si>
    <t>69</t>
  </si>
  <si>
    <t>877161112</t>
  </si>
  <si>
    <t>Montáž tvarovek na vodovodním plastovém potrubí z polyetylenu PE 100 elektrotvarovek SDR 11/PN16 kolen 90 st. d 32</t>
  </si>
  <si>
    <t>828403907</t>
  </si>
  <si>
    <t>70</t>
  </si>
  <si>
    <t>28611286</t>
  </si>
  <si>
    <t>elektrokoleno 90° PE 100 PN 16 d 32</t>
  </si>
  <si>
    <t>1413799695</t>
  </si>
  <si>
    <t>71</t>
  </si>
  <si>
    <t>892271111</t>
  </si>
  <si>
    <t>Tlakové zkoušky vodou na potrubí DN 100 nebo 125</t>
  </si>
  <si>
    <t>1693794107</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</si>
  <si>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</si>
  <si>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72</t>
  </si>
  <si>
    <t>892273122</t>
  </si>
  <si>
    <t>Proplach a dezinfekce vodovodního potrubí DN od 80 do 125</t>
  </si>
  <si>
    <t>-418243543</t>
  </si>
  <si>
    <t xml:space="preserve">Poznámka k souboru cen:
1. V cenách jsou započteny náklady na napuštění a vypuštění vody, dodání vody a dezinfekčního prostředku. </t>
  </si>
  <si>
    <t>73</t>
  </si>
  <si>
    <t>899721111</t>
  </si>
  <si>
    <t>Signalizační vodič na potrubí DN do 150 mm</t>
  </si>
  <si>
    <t>2075649982</t>
  </si>
  <si>
    <t>74</t>
  </si>
  <si>
    <t>899722112</t>
  </si>
  <si>
    <t>Krytí potrubí z plastů výstražnou fólií z PVC šířky 25 cm</t>
  </si>
  <si>
    <t>-909949271</t>
  </si>
  <si>
    <t>75</t>
  </si>
  <si>
    <t>R998</t>
  </si>
  <si>
    <t>Propojení ve vodoměrné šachtě + prostup do vodoměrné šachty a utěsnění prostupu</t>
  </si>
  <si>
    <t>-1589652004</t>
  </si>
  <si>
    <t>76</t>
  </si>
  <si>
    <t>1055087711</t>
  </si>
  <si>
    <t>Ostatní konstrukce a práce, bourání</t>
  </si>
  <si>
    <t>77</t>
  </si>
  <si>
    <t>941321121</t>
  </si>
  <si>
    <t>Montáž lešení řadového modulového těžkého pracovního s podlahami s provozním zatížením tř. 4 do 300 kg/m2 šířky tř. SW12 přes 1,2 do 1,5 m, výšky do 10 m</t>
  </si>
  <si>
    <t>606345168</t>
  </si>
  <si>
    <t xml:space="preserve">Poznámka k souboru cen:
1. V ceně jsou započteny i náklady na kotvení lešení. 2. Montáž lešení řadového modulového těžkého výšky přes 40 m se oceňuje individuálně. 3. Šířkou se rozumí půdorysná vzdálenost, měřená od vnitřního líce sloupků zábradlí k protilehlému volnému okraji podlahy nebo mezi vnitřními líci. 4. Ceny položek -1111, -1112 a -1113 lze použít i pro lešení HAKI šíře 0,75 m. 5. Ceny položek -1121, -1122 a -1123 lze použít i pro lešení HAKI šíře 1,05 a 1,25 m. </t>
  </si>
  <si>
    <t>78</t>
  </si>
  <si>
    <t>941321221</t>
  </si>
  <si>
    <t>Montáž lešení řadového modulového těžkého pracovního s podlahami s provozním zatížením tř. 4 do 300 kg/m2 Příplatek za první a každý další den použití lešení k ceně -1121 nebo -1122</t>
  </si>
  <si>
    <t>230927470</t>
  </si>
  <si>
    <t>456*30</t>
  </si>
  <si>
    <t>79</t>
  </si>
  <si>
    <t>941321821</t>
  </si>
  <si>
    <t>Demontáž lešení řadového modulového těžkého pracovního s podlahami s provozním zatížením tř. 4 do 300 kg/m2 šířky tř. SW12 přes 1,2 do 1,5 m, výšky do 10 m</t>
  </si>
  <si>
    <t>-1861241462</t>
  </si>
  <si>
    <t xml:space="preserve">Poznámka k souboru cen:
1. Demontáž lešení řadového modulového těžkého výšky přes 40 m se oceňuje individuálně. 2. Ceny položek -1811, -1812 a -1813 lze použít i pro lešení HAKI šíře 0,75 m. 3. Ceny položek -1821, -1822 a -1823 lze použít i pro lešení HAKI šíře 1,05 a 1,25 m. </t>
  </si>
  <si>
    <t>80</t>
  </si>
  <si>
    <t>962032241</t>
  </si>
  <si>
    <t>Bourání zdiva nadzákladového z cihel nebo tvárnic z cihel pálených nebo vápenopískových, na maltu cementovou, objemu přes 1 m3</t>
  </si>
  <si>
    <t>-295330245</t>
  </si>
  <si>
    <t xml:space="preserve">Poznámka k souboru cen:
1. Bourání pilířů o průřezu přes 0,36 m2 se oceňuje příslušnými cenami -2230, -2231, -2240, -2241,-2253 a -2254 jako bourání zdiva nadzákladového cihelného. </t>
  </si>
  <si>
    <t>4,49"vybourání stávající zdi okolo plynu</t>
  </si>
  <si>
    <t>2,913"vybourání horní části stávající požární zdi</t>
  </si>
  <si>
    <t>81</t>
  </si>
  <si>
    <t>968062244</t>
  </si>
  <si>
    <t>Vybourání dřevěných rámů oken s křídly, dveřních zárubní, vrat, stěn, ostění nebo obkladů rámů oken s křídly jednoduchých, plochy do 1 m2</t>
  </si>
  <si>
    <t>-1114997861</t>
  </si>
  <si>
    <t xml:space="preserve">Poznámka k souboru cen:
1. V cenách -2244 až -2747 jsou započteny i náklady na vyvěšení křídel. </t>
  </si>
  <si>
    <t>82</t>
  </si>
  <si>
    <t>968062455</t>
  </si>
  <si>
    <t>Vybourání dřevěných rámů oken s křídly, dveřních zárubní, vrat, stěn, ostění nebo obkladů dveřních zárubní, plochy do 2 m2</t>
  </si>
  <si>
    <t>-1133518667</t>
  </si>
  <si>
    <t>83</t>
  </si>
  <si>
    <t>971028661</t>
  </si>
  <si>
    <t>Vybourání otvorů ve zdivu základovém nebo nadzákladovém kamenném, smíšeném smíšeném, plochy do 4 m2, tl. do 600 mm</t>
  </si>
  <si>
    <t>2055040822</t>
  </si>
  <si>
    <t>2*2,1*1*0,4</t>
  </si>
  <si>
    <t>2,1*1,1*0,4</t>
  </si>
  <si>
    <t>0,6*1*0,4</t>
  </si>
  <si>
    <t>84</t>
  </si>
  <si>
    <t>981011316</t>
  </si>
  <si>
    <t>Demolice budov postupným rozebíráním z cihel, kamene, smíšeného nebo hrázděného zdiva, tvárnic na maltu vápennou nebo vápenocementovou s podílem konstrukcí přes 30 do 35 %</t>
  </si>
  <si>
    <t>-1673044197</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</si>
  <si>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</si>
  <si>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7,8*2,11*1,2</t>
  </si>
  <si>
    <t>24,95*0,3</t>
  </si>
  <si>
    <t>997</t>
  </si>
  <si>
    <t>Přesun sutě</t>
  </si>
  <si>
    <t>85</t>
  </si>
  <si>
    <t>997013501</t>
  </si>
  <si>
    <t>Odvoz suti a vybouraných hmot na skládku nebo meziskládku se složením, na vzdálenost do 1 km</t>
  </si>
  <si>
    <t>1178473796</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</si>
  <si>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</si>
  <si>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86</t>
  </si>
  <si>
    <t>997013509</t>
  </si>
  <si>
    <t>Odvoz suti a vybouraných hmot na skládku nebo meziskládku se složením, na vzdálenost Příplatek k ceně za každý další i započatý 1 km přes 1 km</t>
  </si>
  <si>
    <t>29766391</t>
  </si>
  <si>
    <t>43,846*10 'Přepočtené koeficientem množství</t>
  </si>
  <si>
    <t>87</t>
  </si>
  <si>
    <t>997013803</t>
  </si>
  <si>
    <t>Poplatek za uložení stavebního odpadu na skládce (skládkovné) cihelného zatříděného do Katalogu odpadů pod kódem 170 102</t>
  </si>
  <si>
    <t>-333388217</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</si>
  <si>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</si>
  <si>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32,147</t>
  </si>
  <si>
    <t>88</t>
  </si>
  <si>
    <t>997013804</t>
  </si>
  <si>
    <t>Poplatek za uložení stavebního odpadu na skládce (skládkovné) ze skla zatříděného do Katalogu odpadů pod kódem 170 202</t>
  </si>
  <si>
    <t>-2075564178</t>
  </si>
  <si>
    <t>0,1</t>
  </si>
  <si>
    <t>89</t>
  </si>
  <si>
    <t>997013807</t>
  </si>
  <si>
    <t>Poplatek za uložení stavebního odpadu na skládce (skládkovné) z tašek a keramických výrobků zatříděného do Katalogu odpadů pod kódem 170 103</t>
  </si>
  <si>
    <t>522568526</t>
  </si>
  <si>
    <t>3,756</t>
  </si>
  <si>
    <t>90</t>
  </si>
  <si>
    <t>997013811</t>
  </si>
  <si>
    <t>Poplatek za uložení stavebního odpadu na skládce (skládkovné) dřevěného zatříděného do Katalogu odpadů pod kódem 170 201</t>
  </si>
  <si>
    <t>396863408</t>
  </si>
  <si>
    <t>1,84+0,423</t>
  </si>
  <si>
    <t>998</t>
  </si>
  <si>
    <t>Přesun hmot</t>
  </si>
  <si>
    <t>91</t>
  </si>
  <si>
    <t>998014211</t>
  </si>
  <si>
    <t>Přesun hmot pro budovy a haly občanské výstavby, bydlení, výrobu a služby s nosnou svislou konstrukcí montovanou z dílců kovových vodorovná dopravní vzdálenost do 100 m, pro budovy a haly jednopodlažní</t>
  </si>
  <si>
    <t>1090180415</t>
  </si>
  <si>
    <t xml:space="preserve">Poznámka k souboru cen:
1. Pokud se prefabrikáty složí přímo do prostoru technologické manipulace (pracovní zóna jeřábu), nezapočítává se jejich hmotnost do hmotnosti pro výpočet přesunu hmot. </t>
  </si>
  <si>
    <t>PSV</t>
  </si>
  <si>
    <t>Práce a dodávky PSV</t>
  </si>
  <si>
    <t>711</t>
  </si>
  <si>
    <t>Izolace proti vodě, vlhkosti a plynům</t>
  </si>
  <si>
    <t>92</t>
  </si>
  <si>
    <t>711141559</t>
  </si>
  <si>
    <t>Provedení izolace proti zemní vlhkosti pásy přitavením NAIP na ploše vodorovné V</t>
  </si>
  <si>
    <t>1792330799</t>
  </si>
  <si>
    <t xml:space="preserve">Poznámka k souboru cen:
1. Izolace plochy jednotlivě do 10 m2 se oceňují skladebně cenou příslušné izolace a cenou 711 19-9097 Příplatek za plochu do 10 m2. </t>
  </si>
  <si>
    <t>18,95*0,4*1,1"zeď okolo plynového zásobníku</t>
  </si>
  <si>
    <t>93</t>
  </si>
  <si>
    <t>62833159</t>
  </si>
  <si>
    <t>pás těžký asfaltovaný G 200 S40</t>
  </si>
  <si>
    <t>565835227</t>
  </si>
  <si>
    <t>8,338*1,15 'Přepočtené koeficientem množství</t>
  </si>
  <si>
    <t>94</t>
  </si>
  <si>
    <t>711161215</t>
  </si>
  <si>
    <t>Izolace proti zemní vlhkosti a beztlakové vodě nopovými fóliemi na ploše svislé S vrstva ochranná, odvětrávací a drenážní výška nopku 20,0 mm, tl. fólie do 1,0 mm</t>
  </si>
  <si>
    <t>636956302</t>
  </si>
  <si>
    <t>34*0,2*1,1</t>
  </si>
  <si>
    <t>713</t>
  </si>
  <si>
    <t>Izolace tepelné</t>
  </si>
  <si>
    <t>95</t>
  </si>
  <si>
    <t>713131151</t>
  </si>
  <si>
    <t>Montáž tepelné izolace stěn rohožemi, pásy, deskami, dílci, bloky (izolační materiál ve specifikaci) vložením jednovrstvě</t>
  </si>
  <si>
    <t>-1094266075</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</si>
  <si>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</si>
  <si>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0,2*(1,1+2,1+2,1)*1,1</t>
  </si>
  <si>
    <t>0,2*(1+2,1+2,1)*1,1</t>
  </si>
  <si>
    <t>96</t>
  </si>
  <si>
    <t>28376425</t>
  </si>
  <si>
    <t>deska z polystyrénu XPS, hrana polodrážková a hladký povrch tl 160mm</t>
  </si>
  <si>
    <t>293245269</t>
  </si>
  <si>
    <t>2,31*1,02 'Přepočtené koeficientem množství</t>
  </si>
  <si>
    <t>721</t>
  </si>
  <si>
    <t>Zdravotechnika - vnitřní kanalizace</t>
  </si>
  <si>
    <t>97</t>
  </si>
  <si>
    <t>721290111</t>
  </si>
  <si>
    <t>Zkouška těsnosti kanalizace v objektech vodou do DN 125</t>
  </si>
  <si>
    <t>-2123073709</t>
  </si>
  <si>
    <t xml:space="preserve">Poznámka k souboru cen:
1. V ceně -0123 není započteno dodání média; jeho dodávka se oceňuje ve specifikaci. </t>
  </si>
  <si>
    <t>(1,77+3,3+5,88)*1,2</t>
  </si>
  <si>
    <t>98</t>
  </si>
  <si>
    <t>R721173315</t>
  </si>
  <si>
    <t>Potrubí z plastových trub PVC SN4 větrací DN 110</t>
  </si>
  <si>
    <t>-664997230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</si>
  <si>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</si>
  <si>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99</t>
  </si>
  <si>
    <t>721273153</t>
  </si>
  <si>
    <t>Ventilační hlavice z polypropylenu (PP) DN 110</t>
  </si>
  <si>
    <t>435945373</t>
  </si>
  <si>
    <t>100</t>
  </si>
  <si>
    <t>R721</t>
  </si>
  <si>
    <t>Napojení dřezu a výlevky na stávající vnitřní kanalizaci, včetně drážek a začištění</t>
  </si>
  <si>
    <t>-69396369</t>
  </si>
  <si>
    <t>101</t>
  </si>
  <si>
    <t>998721202</t>
  </si>
  <si>
    <t>Přesun hmot pro vnitřní kanalizace stanovený procentní sazbou (%) z ceny vodorovná dopravní vzdálenost do 50 m v objektech výšky přes 6 do 12 m</t>
  </si>
  <si>
    <t>%</t>
  </si>
  <si>
    <t>-209038108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</si>
  <si>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</si>
  <si>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722</t>
  </si>
  <si>
    <t>Zdravotechnika - vnitřní vodovod</t>
  </si>
  <si>
    <t>102</t>
  </si>
  <si>
    <t>R722</t>
  </si>
  <si>
    <t>Napojení dřezu a výlevky na stávající vnitřní rozvod studené a teplé vody, včetně drážek a začištění</t>
  </si>
  <si>
    <t>-983321150</t>
  </si>
  <si>
    <t>103</t>
  </si>
  <si>
    <t>998722201</t>
  </si>
  <si>
    <t>Přesun hmot pro vnitřní vodovod stanovený procentní sazbou (%) z ceny vodorovná dopravní vzdálenost do 50 m v objektech výšky do 6 m</t>
  </si>
  <si>
    <t>-1143875110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</si>
  <si>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</si>
  <si>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</si>
  <si>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</si>
  <si>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104</t>
  </si>
  <si>
    <t>725311131</t>
  </si>
  <si>
    <t>Dřezy bez výtokových armatur dvojité se zápachovou uzávěrkou nerezové nástavné 900x600 mm</t>
  </si>
  <si>
    <t>soubor</t>
  </si>
  <si>
    <t>-1895268869</t>
  </si>
  <si>
    <t xml:space="preserve">Poznámka k souboru cen:
1. V ceně -1131 není započtena úhelníková příchytka. 2. V cenách -1141, není započten napájecí zdroj. </t>
  </si>
  <si>
    <t>105</t>
  </si>
  <si>
    <t>725331111</t>
  </si>
  <si>
    <t>Výlevky bez výtokových armatur a splachovací nádrže keramické se sklopnou plastovou mřížkou 425 mm</t>
  </si>
  <si>
    <t>-441930745</t>
  </si>
  <si>
    <t>106</t>
  </si>
  <si>
    <t>725821312</t>
  </si>
  <si>
    <t>Baterie dřezové nástěnné pákové s otáčivým kulatým ústím a délkou ramínka 300 mm</t>
  </si>
  <si>
    <t>2071382269</t>
  </si>
  <si>
    <t xml:space="preserve">Poznámka k souboru cen:
1. V ceně -1422 není započten napájecí zdroj. </t>
  </si>
  <si>
    <t>741</t>
  </si>
  <si>
    <t>Elektroinstalace</t>
  </si>
  <si>
    <t>107</t>
  </si>
  <si>
    <t>R741</t>
  </si>
  <si>
    <t>Demontáž a montáž nastřešního vedení + napojení objektu z buněk D+M</t>
  </si>
  <si>
    <t>1577353951</t>
  </si>
  <si>
    <t>749</t>
  </si>
  <si>
    <t>Hromosvod a uzemnění</t>
  </si>
  <si>
    <t>108</t>
  </si>
  <si>
    <t>210220101</t>
  </si>
  <si>
    <t>Montáž hromosvodného vedení svodových vodičů s podpěrami, průměru do 10 mm</t>
  </si>
  <si>
    <t>-591056758</t>
  </si>
  <si>
    <t>(17,4+35,2)*1,1</t>
  </si>
  <si>
    <t>(6*4)*1,1</t>
  </si>
  <si>
    <t>109</t>
  </si>
  <si>
    <t>354410720</t>
  </si>
  <si>
    <t>drát průměr 8 mm FeZn</t>
  </si>
  <si>
    <t>196217600</t>
  </si>
  <si>
    <t>57,68*0,4</t>
  </si>
  <si>
    <t>110</t>
  </si>
  <si>
    <t>354410730</t>
  </si>
  <si>
    <t>drát průměr 10 mm FeZn</t>
  </si>
  <si>
    <t>1540115354</t>
  </si>
  <si>
    <t>26,4*0,62</t>
  </si>
  <si>
    <t>111</t>
  </si>
  <si>
    <t>354414150</t>
  </si>
  <si>
    <t>podpěra vedení FeZn do zdiva 150 mm</t>
  </si>
  <si>
    <t>1202825669</t>
  </si>
  <si>
    <t>112</t>
  </si>
  <si>
    <t>354414700</t>
  </si>
  <si>
    <t>podpěra vedení FeZn pod taškovou krytinu 100 mm</t>
  </si>
  <si>
    <t>-1395290725</t>
  </si>
  <si>
    <t>113</t>
  </si>
  <si>
    <t>210220301</t>
  </si>
  <si>
    <t xml:space="preserve">Montáž hromosvodného vedení svorek se 2 šrouby, </t>
  </si>
  <si>
    <t>-214766352</t>
  </si>
  <si>
    <t>114</t>
  </si>
  <si>
    <t>354419960</t>
  </si>
  <si>
    <t>svorka odbočovací a spojovací pro spojování kruhových a páskových vodičů, FeZn</t>
  </si>
  <si>
    <t>1398376237</t>
  </si>
  <si>
    <t>115</t>
  </si>
  <si>
    <t>354418850</t>
  </si>
  <si>
    <t>svorka spojovací pro lano D 8-10 mm</t>
  </si>
  <si>
    <t>1690485055</t>
  </si>
  <si>
    <t>116</t>
  </si>
  <si>
    <t>210220302</t>
  </si>
  <si>
    <t xml:space="preserve">Montáž hromosvodného vedení svorek se 3 a vícešrouby, </t>
  </si>
  <si>
    <t>903014134</t>
  </si>
  <si>
    <t>117</t>
  </si>
  <si>
    <t>354419250</t>
  </si>
  <si>
    <t>svorka zkušební pro lano D 6-12 mm, FeZn</t>
  </si>
  <si>
    <t>998463137</t>
  </si>
  <si>
    <t>118</t>
  </si>
  <si>
    <t>210220303</t>
  </si>
  <si>
    <t xml:space="preserve">Montáž hromosvodného vedení svorek na okapové žlaby, </t>
  </si>
  <si>
    <t>1540090304</t>
  </si>
  <si>
    <t>119</t>
  </si>
  <si>
    <t>354419050</t>
  </si>
  <si>
    <t>svorka připojovací k připojení okapových žlabů</t>
  </si>
  <si>
    <t>-138459709</t>
  </si>
  <si>
    <t>120</t>
  </si>
  <si>
    <t>210220372</t>
  </si>
  <si>
    <t>Montáž hromosvodného vedení ochranných prvků a doplňků úhelníků nebo trubek s držáky do zdiva</t>
  </si>
  <si>
    <t>408102768</t>
  </si>
  <si>
    <t>121</t>
  </si>
  <si>
    <t>354418310</t>
  </si>
  <si>
    <t>úhelník ochranný na ochranu svodu - 2500 mm, FeZn</t>
  </si>
  <si>
    <t>1125268953</t>
  </si>
  <si>
    <t>122</t>
  </si>
  <si>
    <t>354418360</t>
  </si>
  <si>
    <t>držák ochranného úhelníku do zdiva, FeZn</t>
  </si>
  <si>
    <t>1200315399</t>
  </si>
  <si>
    <t>123</t>
  </si>
  <si>
    <t>210220401</t>
  </si>
  <si>
    <t>Montáž hromosvodného vedení ochranných prvků a doplňků štítků k označení svodů</t>
  </si>
  <si>
    <t>-668405598</t>
  </si>
  <si>
    <t>124</t>
  </si>
  <si>
    <t>354421100</t>
  </si>
  <si>
    <t>štítek plastový -  čísla svodů</t>
  </si>
  <si>
    <t>-1359225635</t>
  </si>
  <si>
    <t>125</t>
  </si>
  <si>
    <t>210220431</t>
  </si>
  <si>
    <t>Montáž hromosvodného vedení ochranných prvků a doplňků tvarování prvků</t>
  </si>
  <si>
    <t>-84139100</t>
  </si>
  <si>
    <t>126</t>
  </si>
  <si>
    <t>21028000</t>
  </si>
  <si>
    <t>Revize</t>
  </si>
  <si>
    <t>389707543</t>
  </si>
  <si>
    <t xml:space="preserve">Poznámka k souboru cen:
1. Ceny -0001 až -0010 jsou určeny pro objem montážních prací včetně nákladů na nosný a podružný materiál. </t>
  </si>
  <si>
    <t>127</t>
  </si>
  <si>
    <t>210293013</t>
  </si>
  <si>
    <t>Údržba hromosvodů nátěry částí hromosvodných zařízení (odrezivění, očistění, základní a vrchní nátěr) ochranného úhelníku nebo trubky včetně materiálu</t>
  </si>
  <si>
    <t>-945792015</t>
  </si>
  <si>
    <t>762</t>
  </si>
  <si>
    <t>Konstrukce tesařské</t>
  </si>
  <si>
    <t>128</t>
  </si>
  <si>
    <t>762083122</t>
  </si>
  <si>
    <t>Práce společné pro tesařské konstrukce impregnace řeziva máčením proti dřevokaznému hmyzu, houbám a plísním, třída ohrožení 3 a 4 (dřevo v exteriéru)</t>
  </si>
  <si>
    <t>CS ÚRS 2017 01</t>
  </si>
  <si>
    <t>-380087130</t>
  </si>
  <si>
    <t xml:space="preserve">Poznámka k souboru cen:
1. Soubor cen 762 08-3 Impregnace řeziva neobsahuje položky pro ocenění imregnace řeziva nátěrem; tyto se oceňují příslušnými cenami souboru cen 783 78 - Nátěry tesařských konstrukcí protihnilobné, protiplísňové a protipožární,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</si>
  <si>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0,542+11,88+10,206+3,322</t>
  </si>
  <si>
    <t>129</t>
  </si>
  <si>
    <t>762132811</t>
  </si>
  <si>
    <t>Demontáž bednění svislých stěn a nadstřešních stěn z jednostranně hoblovaných prken</t>
  </si>
  <si>
    <t>1667153214</t>
  </si>
  <si>
    <t>22,99*1,2</t>
  </si>
  <si>
    <t>130</t>
  </si>
  <si>
    <t>762331812</t>
  </si>
  <si>
    <t>Demontáž vázaných konstrukcí krovů sklonu do 60° z hranolů, hranolků, fošen, průřezové plochy přes 120 do 224 cm2</t>
  </si>
  <si>
    <t>1930324586</t>
  </si>
  <si>
    <t>68,42*1,2"krokve, sloupy, pozednice</t>
  </si>
  <si>
    <t>131</t>
  </si>
  <si>
    <t>762332131</t>
  </si>
  <si>
    <t>Montáž vázaných konstrukcí krovů střech pultových, sedlových, valbových, stanových čtvercového nebo obdélníkového půdorysu, z řeziva hraněného průřezové plochy do 120 cm2</t>
  </si>
  <si>
    <t>1858497729</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</si>
  <si>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</si>
  <si>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24"pásek</t>
  </si>
  <si>
    <t>166,4"kleština</t>
  </si>
  <si>
    <t>132</t>
  </si>
  <si>
    <t>762332132</t>
  </si>
  <si>
    <t>Montáž vázaných konstrukcí krovů střech pultových, sedlových, valbových, stanových čtvercového nebo obdélníkového půdorysu, z řeziva hraněného průřezové plochy přes 120 do 224 cm2</t>
  </si>
  <si>
    <t>-748684217</t>
  </si>
  <si>
    <t>36"pozednice</t>
  </si>
  <si>
    <t>53,2"sloup</t>
  </si>
  <si>
    <t>15,4"sloup</t>
  </si>
  <si>
    <t>334,4"krokev</t>
  </si>
  <si>
    <t>133</t>
  </si>
  <si>
    <t>762332134</t>
  </si>
  <si>
    <t>Montáž vázaných konstrukcí krovů střech pultových, sedlových, valbových, stanových čtvercového nebo obdélníkového půdorysu, z řeziva hraněného průřezové plochy přes 288 do 450 cm2</t>
  </si>
  <si>
    <t>1526586148</t>
  </si>
  <si>
    <t>140,8"vaznice</t>
  </si>
  <si>
    <t>134</t>
  </si>
  <si>
    <t>60511160</t>
  </si>
  <si>
    <t>řezivo jehličnaté hranol dl 3 - 3,5 m jakost I.</t>
  </si>
  <si>
    <t>1062024883</t>
  </si>
  <si>
    <t>0,302"sloup</t>
  </si>
  <si>
    <t>0,24"pásek</t>
  </si>
  <si>
    <t>135</t>
  </si>
  <si>
    <t>60511166</t>
  </si>
  <si>
    <t>řezivo jehličnaté hranol dl 4 - 9 m jakost I.</t>
  </si>
  <si>
    <t>-129512384</t>
  </si>
  <si>
    <t>0,504"pozednice</t>
  </si>
  <si>
    <t>4,055"vaznice</t>
  </si>
  <si>
    <t>1,043"sloup</t>
  </si>
  <si>
    <t>1,597"kleština</t>
  </si>
  <si>
    <t>4,681"krokev</t>
  </si>
  <si>
    <t>136</t>
  </si>
  <si>
    <t>762341660</t>
  </si>
  <si>
    <t>Bednění a laťování montáž bednění štítových okapových říms, krajnic, závětrných prken a žaluzií ve spádu nebo rovnoběžně s okapem z palubek</t>
  </si>
  <si>
    <t>174706374</t>
  </si>
  <si>
    <t xml:space="preserve">Poznámka k souboru cen:
1. V cenách -1011 až -1149 bednění střech z desek OSB a CETRIS jsou započteny i náklady na dodávku spojovacích prostředků, na tyto položky se nevztahuje ocenění dodávky spojovacích prostředků položka 762 39-5000. </t>
  </si>
  <si>
    <t>12,2*6,8+16,3*9,7</t>
  </si>
  <si>
    <t>-153,1</t>
  </si>
  <si>
    <t>(16,5+16,3)*2*0,3</t>
  </si>
  <si>
    <t>Součet</t>
  </si>
  <si>
    <t>137</t>
  </si>
  <si>
    <t>762342214</t>
  </si>
  <si>
    <t>Bednění a laťování montáž laťování střech jednoduchých sklonu do 60 st. při osové vzdálenosti latí přes 150 do 360 mm</t>
  </si>
  <si>
    <t>769162898</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</si>
  <si>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</si>
  <si>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294,14*1,1"latě</t>
  </si>
  <si>
    <t>138</t>
  </si>
  <si>
    <t>762342441</t>
  </si>
  <si>
    <t>Bednění a laťování montáž lišt trojúhelníkových nebo kontralatí</t>
  </si>
  <si>
    <t>1872972973</t>
  </si>
  <si>
    <t>368"kontralatě</t>
  </si>
  <si>
    <t>139</t>
  </si>
  <si>
    <t>605141140</t>
  </si>
  <si>
    <t>řezivo jehličnaté drobné, neopracované (lišty a latě), (ČSN 49 1503, ČSN 49 2100) řezivo jehličnaté - latě střešní latě délka 4 - 5 m latě  impregnované</t>
  </si>
  <si>
    <t>-1380341503</t>
  </si>
  <si>
    <t>0,883+2,717</t>
  </si>
  <si>
    <t>140</t>
  </si>
  <si>
    <t>762342811</t>
  </si>
  <si>
    <t>Demontáž bednění a laťování laťování střech sklonu do 60° se všemi nadstřešními konstrukcemi, z latí průřezové plochy do 25 cm2 při osové vzdálenosti do 0,22 m</t>
  </si>
  <si>
    <t>-215964967</t>
  </si>
  <si>
    <t>36,21*1,2</t>
  </si>
  <si>
    <t>141</t>
  </si>
  <si>
    <t>762395000</t>
  </si>
  <si>
    <t>Spojovací prostředky krovů, bednění a laťování, nadstřešních konstrukcí svory, prkna, hřebíky, pásová ocel, vruty</t>
  </si>
  <si>
    <t>-529600957</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</si>
  <si>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</si>
  <si>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0,542+11,88+0,883+2,717</t>
  </si>
  <si>
    <t>142</t>
  </si>
  <si>
    <t>762811410</t>
  </si>
  <si>
    <t>Záklop stropů montáž (materiál ve specifikaci) z prken hrubých zapuštěného na sraz spáry nekryté</t>
  </si>
  <si>
    <t>1427850754</t>
  </si>
  <si>
    <t>185,57*1,1</t>
  </si>
  <si>
    <t>143</t>
  </si>
  <si>
    <t>60511125</t>
  </si>
  <si>
    <t>fošny prismované (středové) řezivo stavební do š 160mm dl 2-5m</t>
  </si>
  <si>
    <t>2068527213</t>
  </si>
  <si>
    <t>204,127*0,05</t>
  </si>
  <si>
    <t>144</t>
  </si>
  <si>
    <t>762822120</t>
  </si>
  <si>
    <t>Montáž stropních trámů z hraněného a polohraněného řeziva s trámovými výměnami, průřezové plochy přes 144 do 288 cm2</t>
  </si>
  <si>
    <t>684346540</t>
  </si>
  <si>
    <t>12*6,1</t>
  </si>
  <si>
    <t>24*5,6</t>
  </si>
  <si>
    <t>145</t>
  </si>
  <si>
    <t>61223108</t>
  </si>
  <si>
    <t>hranol KVH nepohledový 80 x 200 mm</t>
  </si>
  <si>
    <t>2145302411</t>
  </si>
  <si>
    <t>207,6*0,08*0,2</t>
  </si>
  <si>
    <t>146</t>
  </si>
  <si>
    <t>762429001</t>
  </si>
  <si>
    <t>Obložení stropů nebo střešních podhledů montáž roštu podkladového</t>
  </si>
  <si>
    <t>1559504277</t>
  </si>
  <si>
    <t xml:space="preserve">Poznámka k souboru cen:
1. V cenách -0011 až -1037 obložení stropů a střešních podhledů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41-1.01 Olištování spár stropů. 5. Tento soubor cen neobsahuje položky pro ocenění typových sádrokartonových, sádrovláknitých a cementovláknitých konstrukcí; tyto konstrukce se oceňují cenami části A 01 katalogu 800-763 Konstrukce suché výstavby. </t>
  </si>
  <si>
    <t>34*1,1</t>
  </si>
  <si>
    <t>147</t>
  </si>
  <si>
    <t>60514114</t>
  </si>
  <si>
    <t>řezivo jehličnaté latě střešní impregnované dl 4 m</t>
  </si>
  <si>
    <t>-30563618</t>
  </si>
  <si>
    <t>38*0,06*0,04</t>
  </si>
  <si>
    <t>0,091*1,04 'Přepočtené koeficientem množství</t>
  </si>
  <si>
    <t>148</t>
  </si>
  <si>
    <t>762842222</t>
  </si>
  <si>
    <t>Montáž podbíjení střech šikmých, vnějšího přesahu šířky přes 0,8 m z hoblovaných prken na pero a drážku</t>
  </si>
  <si>
    <t>-511560321</t>
  </si>
  <si>
    <t xml:space="preserve">Poznámka k souboru cen:
1. Položky -2111 až -2131 lze použít pouze pro ocenění podbití vnějšího přesahu střech šikmých prkny přibíjenými rovnoběžně s krokvemi na rošt, podbití z prken přibíjených kolmo na krokve se ocení příslušnými položkami -2211 až -2231. 2. V cenách nejsou započteny náklady na montáž roštu, tyto se oceňují cenou 762 42-9001 Montáž podkladového roštu podhledu. 3. U položek -2111 až -2131 se množství jednotek určuje v m celkové délky podbití. </t>
  </si>
  <si>
    <t>10,2*1,1</t>
  </si>
  <si>
    <t>149</t>
  </si>
  <si>
    <t>59590741</t>
  </si>
  <si>
    <t>deska cementotřísková bez povrchové úpravy tl 20mm</t>
  </si>
  <si>
    <t>207467431</t>
  </si>
  <si>
    <t>150</t>
  </si>
  <si>
    <t>762895000</t>
  </si>
  <si>
    <t>Spojovací prostředky záklopu stropů, stropnic, podbíjení hřebíky, svory</t>
  </si>
  <si>
    <t>253310738</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</si>
  <si>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</si>
  <si>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0,095+11,22*0,02</t>
  </si>
  <si>
    <t>151</t>
  </si>
  <si>
    <t>998762102</t>
  </si>
  <si>
    <t>Přesun hmot pro konstrukce tesařské stanovený z hmotnosti přesunovaného materiálu vodorovná dopravní vzdálenost do 50 m v objektech výšky přes 6 do 12 m</t>
  </si>
  <si>
    <t>-1719745946</t>
  </si>
  <si>
    <t>764</t>
  </si>
  <si>
    <t>Konstrukce klempířské</t>
  </si>
  <si>
    <t>152</t>
  </si>
  <si>
    <t>764212662</t>
  </si>
  <si>
    <t>Oplechování střešních prvků z pozinkovaného plechu s povrchovou úpravou okapu okapovým plechem střechy rovné rš 200 mm</t>
  </si>
  <si>
    <t>1916314653</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</si>
  <si>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</si>
  <si>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17,1*2*1,1</t>
  </si>
  <si>
    <t>153</t>
  </si>
  <si>
    <t>764214611</t>
  </si>
  <si>
    <t>Oplechování horních ploch zdí a nadezdívek (atik) z pozinkovaného plechu s povrchovou úpravou mechanicky kotvené přes rš 800 mm</t>
  </si>
  <si>
    <t>-1877236446</t>
  </si>
  <si>
    <t>0,75*21,62*1,2</t>
  </si>
  <si>
    <t>1,72*17,26*1,2</t>
  </si>
  <si>
    <t>154</t>
  </si>
  <si>
    <t>764511601</t>
  </si>
  <si>
    <t>Žlab podokapní z pozinkovaného plechu s povrchovou úpravou včetně háků a čel půlkruhový rš 250 mm</t>
  </si>
  <si>
    <t>-1884953134</t>
  </si>
  <si>
    <t>16,9*2*1,1</t>
  </si>
  <si>
    <t>155</t>
  </si>
  <si>
    <t>764511641</t>
  </si>
  <si>
    <t>Žlab podokapní z pozinkovaného plechu s povrchovou úpravou včetně háků a čel kotlík oválný (trychtýřový), rš žlabu/průměr svodu 250/100 mm</t>
  </si>
  <si>
    <t>-549857390</t>
  </si>
  <si>
    <t>156</t>
  </si>
  <si>
    <t>764518622</t>
  </si>
  <si>
    <t>Svod z pozinkovaného plechu s upraveným povrchem včetně objímek, kolen a odskoků kruhový, průměru 100 mm</t>
  </si>
  <si>
    <t>1107748312</t>
  </si>
  <si>
    <t>4*4,2*1,2</t>
  </si>
  <si>
    <t>157</t>
  </si>
  <si>
    <t>998764102</t>
  </si>
  <si>
    <t>Přesun hmot pro konstrukce klempířské stanovený z hmotnosti přesunovaného materiálu vodorovná dopravní vzdálenost do 50 m v objektech výšky přes 6 do 12 m</t>
  </si>
  <si>
    <t>-1778243432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</si>
  <si>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</si>
  <si>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</si>
  <si>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</si>
  <si>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158</t>
  </si>
  <si>
    <t>765111803</t>
  </si>
  <si>
    <t>Demontáž krytiny keramické drážkové, sklonu do 30° na sucho k dalšímu použití</t>
  </si>
  <si>
    <t>-1459756798</t>
  </si>
  <si>
    <t>17,26*1,1"oplechování stávající požární zdi</t>
  </si>
  <si>
    <t>159</t>
  </si>
  <si>
    <t>765111813</t>
  </si>
  <si>
    <t>Demontáž krytiny keramické Příplatek k cenám za sklon přes 30° k dalšímu použití</t>
  </si>
  <si>
    <t>462110125</t>
  </si>
  <si>
    <t>160</t>
  </si>
  <si>
    <t>765111821</t>
  </si>
  <si>
    <t>Demontáž krytiny keramické hladké (bobrovky), sklonu do 30° na sucho do suti</t>
  </si>
  <si>
    <t>1783455739</t>
  </si>
  <si>
    <t>161</t>
  </si>
  <si>
    <t>765111831</t>
  </si>
  <si>
    <t>Demontáž krytiny keramické Příplatek k cenám za sklon přes 30° do suti</t>
  </si>
  <si>
    <t>-2023796689</t>
  </si>
  <si>
    <t>162</t>
  </si>
  <si>
    <t>765111863</t>
  </si>
  <si>
    <t>Demontáž krytiny keramické hřebenů a nároží, sklonu do 30° z hřebenáčů na sucho k dalšímu použití</t>
  </si>
  <si>
    <t>-379421088</t>
  </si>
  <si>
    <t>1,1"oplechování stávající požární zdi</t>
  </si>
  <si>
    <t>163</t>
  </si>
  <si>
    <t>765111883</t>
  </si>
  <si>
    <t>-416035520</t>
  </si>
  <si>
    <t>164</t>
  </si>
  <si>
    <t>765111901</t>
  </si>
  <si>
    <t>Vyspravení krytiny keramické drážkové na sucho sklonu do 30°, počet tašek do 10 ks/m2, v rozsahu opravované plochy do 2%</t>
  </si>
  <si>
    <t>700890446</t>
  </si>
  <si>
    <t>165</t>
  </si>
  <si>
    <t>765111981</t>
  </si>
  <si>
    <t>Vyspravení krytiny keramické Příplatek k cenám za sklon přes 30°</t>
  </si>
  <si>
    <t>-922323121</t>
  </si>
  <si>
    <t>166</t>
  </si>
  <si>
    <t>765113012</t>
  </si>
  <si>
    <t>Krytina keramická drážková sklonu střechy do 30° na sucho velkoformátová engobovaná</t>
  </si>
  <si>
    <t>1191607279</t>
  </si>
  <si>
    <t xml:space="preserve">Poznámka k souboru cen:
1. V cenách jsou započteny i náklady na přiřezání tašek. 2. V cenách -3331 až -3333 jsou započteny i náklady na řadu podhřebenových tašek z každé strany hřebene. Výměru těchto tašek je třeba odečíst z celkové výměry střechy. 3. Montáž střešních doplňků (větracích, protisněhových, prostupových tašek, doplňků hřebene a nároží, střešních výlezů, protisněhových zábran, stoupacích plošin apod.) se oceňuje cenami části A02. 4. Oplechování úžlabí a závětrná lišta se oceňují cenami katalogu 800-764 Konstrukce klempířské. </t>
  </si>
  <si>
    <t>294,14*1,1</t>
  </si>
  <si>
    <t>1,9"oplechování stávající požární zdi</t>
  </si>
  <si>
    <t>167</t>
  </si>
  <si>
    <t>765113112</t>
  </si>
  <si>
    <t>Krytina keramická drážková sklonu střechy do 30° okapová hrana s větracím pásem kovovým</t>
  </si>
  <si>
    <t>-2132415796</t>
  </si>
  <si>
    <t>168</t>
  </si>
  <si>
    <t>765113312</t>
  </si>
  <si>
    <t>Krytina keramická drážková sklonu střechy do 30° hřeben na sucho s větracím pásem kovovým z hřebenáčů engobovaných</t>
  </si>
  <si>
    <t>792855084</t>
  </si>
  <si>
    <t>17,1*1,1</t>
  </si>
  <si>
    <t>169</t>
  </si>
  <si>
    <t>765113912</t>
  </si>
  <si>
    <t>Krytina keramická drážková sklonu střechy do 30° Příplatek cenám za sklon přes 40° do 50°</t>
  </si>
  <si>
    <t>1393014572</t>
  </si>
  <si>
    <t>170</t>
  </si>
  <si>
    <t>765115202</t>
  </si>
  <si>
    <t>Montáž střešních doplňků krytiny keramické nástavce pro odvětrání kanalizace</t>
  </si>
  <si>
    <t>744049052</t>
  </si>
  <si>
    <t>171</t>
  </si>
  <si>
    <t>59660212</t>
  </si>
  <si>
    <t>nástavec pro odvětrání kanalizace</t>
  </si>
  <si>
    <t>-1814607644</t>
  </si>
  <si>
    <t>172</t>
  </si>
  <si>
    <t>765191011</t>
  </si>
  <si>
    <t>Montáž pojistné hydroizolační fólie kladené ve sklonu přes 20 st. volně na krokve</t>
  </si>
  <si>
    <t>56847543</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</si>
  <si>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</si>
  <si>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173</t>
  </si>
  <si>
    <t>283292520</t>
  </si>
  <si>
    <t>fólie podstřešní difúzní pro exteriér (reakce na oheň - třída F) 140 g/m2</t>
  </si>
  <si>
    <t>-1808403273</t>
  </si>
  <si>
    <t>174</t>
  </si>
  <si>
    <t>765191091</t>
  </si>
  <si>
    <t>Montáž pojistné hydroizolační fólie Příplatek k cenám montáže na bednění nebo tepelnou izolaci za sklon přes 30°</t>
  </si>
  <si>
    <t>1714149553</t>
  </si>
  <si>
    <t>175</t>
  </si>
  <si>
    <t>998765102</t>
  </si>
  <si>
    <t>Přesun hmot pro krytiny skládané stanovený z hmotnosti přesunovaného materiálu vodorovná dopravní vzdálenost do 50 m na objektech výšky přes 6 do 12 m</t>
  </si>
  <si>
    <t>-642690506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</si>
  <si>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</si>
  <si>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</si>
  <si>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</si>
  <si>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176</t>
  </si>
  <si>
    <t>766621501</t>
  </si>
  <si>
    <t>Montáž oken dřevěných včetně montáže rámu na polyuretanovou pěnu podávacích horizontálně posuvných s vodícím rámem na zdi</t>
  </si>
  <si>
    <t>1321536297</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</si>
  <si>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</si>
  <si>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0,6*0,9</t>
  </si>
  <si>
    <t>177</t>
  </si>
  <si>
    <t>61130105</t>
  </si>
  <si>
    <t>okno dřevěné 60x90 cm</t>
  </si>
  <si>
    <t>1854911820</t>
  </si>
  <si>
    <t>178</t>
  </si>
  <si>
    <t>766660021</t>
  </si>
  <si>
    <t>Montáž dveřních křídel dřevěných nebo plastových otevíravých do ocelové zárubně protipožárních jednokřídlových, šířky do 800 mm</t>
  </si>
  <si>
    <t>1332356051</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</si>
  <si>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</si>
  <si>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179</t>
  </si>
  <si>
    <t>61165610</t>
  </si>
  <si>
    <t>dveře vnitřní požárně odolné CPL fólie EI (EW) 30 D3 1křídlové 80x197cm</t>
  </si>
  <si>
    <t>-323645395</t>
  </si>
  <si>
    <t>180</t>
  </si>
  <si>
    <t>766694121</t>
  </si>
  <si>
    <t>Montáž ostatních truhlářských konstrukcí parapetních desek dřevěných nebo plastových šířky přes 300 mm, délky do 1000 mm</t>
  </si>
  <si>
    <t>-76066212</t>
  </si>
  <si>
    <t xml:space="preserve">Poznámka k souboru cen:
1. Cenami -8111 a -8112 se oceňuje montáž vrat oboru JKPOV 611. 2. Cenami -97 . . nelze oceňovat venkovní krycí lišty balkónových dveří; tato montáž se oceňuje cenou -1610. </t>
  </si>
  <si>
    <t>181</t>
  </si>
  <si>
    <t>61144406</t>
  </si>
  <si>
    <t>parapet plastový vnitřní - komůrkový 60 x 2 x 100 cm</t>
  </si>
  <si>
    <t>-1677286170</t>
  </si>
  <si>
    <t>182</t>
  </si>
  <si>
    <t>61144019</t>
  </si>
  <si>
    <t>koncovka k parapetu plastovému vnitřnímu 1 pár</t>
  </si>
  <si>
    <t>sada</t>
  </si>
  <si>
    <t>-2010061074</t>
  </si>
  <si>
    <t>183</t>
  </si>
  <si>
    <t>998766201</t>
  </si>
  <si>
    <t>Přesun hmot pro konstrukce truhlářské stanovený procentní sazbou (%) z ceny vodorovná dopravní vzdálenost do 50 m v objektech výšky do 6 m</t>
  </si>
  <si>
    <t>-1172387291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</si>
  <si>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</si>
  <si>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784</t>
  </si>
  <si>
    <t>Dokončovací práce - malby a tapety</t>
  </si>
  <si>
    <t>184</t>
  </si>
  <si>
    <t>784111001</t>
  </si>
  <si>
    <t>Oprášení (ometení) podkladu v místnostech výšky do 3,80 m</t>
  </si>
  <si>
    <t>-1130681283</t>
  </si>
  <si>
    <t>185</t>
  </si>
  <si>
    <t>784171101</t>
  </si>
  <si>
    <t>Zakrytí nemalovaných ploch (materiál ve specifikaci) včetně pozdějšího odkrytí podlah</t>
  </si>
  <si>
    <t>-1058256876</t>
  </si>
  <si>
    <t xml:space="preserve">Poznámka k souboru cen:
1. V cenách nejsou započteny náklady na dodávku fólie, tyto se oceňují ve speifikaci.Ztratné lze stanovit ve výši 5%. </t>
  </si>
  <si>
    <t>186</t>
  </si>
  <si>
    <t>784171111</t>
  </si>
  <si>
    <t>Zakrytí nemalovaných ploch (materiál ve specifikaci) včetně pozdějšího odkrytí svislých ploch např. stěn, oken, dveří v místnostech výšky do 3,80</t>
  </si>
  <si>
    <t>-241880251</t>
  </si>
  <si>
    <t>187</t>
  </si>
  <si>
    <t>581248440</t>
  </si>
  <si>
    <t>fólie pro malířské potřeby zakrývací,  25µ,  4 x 5 m</t>
  </si>
  <si>
    <t>-1032061887</t>
  </si>
  <si>
    <t>188</t>
  </si>
  <si>
    <t>784181121</t>
  </si>
  <si>
    <t>Penetrace podkladu jednonásobná hloubková v místnostech výšky do 3,80 m</t>
  </si>
  <si>
    <t>506696483</t>
  </si>
  <si>
    <t>189</t>
  </si>
  <si>
    <t>784191007</t>
  </si>
  <si>
    <t>Čištění vnitřních ploch hrubý úklid po provedení malířských prací omytím podlah</t>
  </si>
  <si>
    <t>-1468293096</t>
  </si>
  <si>
    <t>190</t>
  </si>
  <si>
    <t>784221101</t>
  </si>
  <si>
    <t>Malby z malířských směsí otěruvzdorných za sucha dvojnásobné, bílé za sucha otěruvzdorné dobře v místnostech výšky do 3,80 m</t>
  </si>
  <si>
    <t>-385146213</t>
  </si>
  <si>
    <t>N00</t>
  </si>
  <si>
    <t>Nepojmenované práce</t>
  </si>
  <si>
    <t>N01</t>
  </si>
  <si>
    <t>Buňky</t>
  </si>
  <si>
    <t>191</t>
  </si>
  <si>
    <t>R01</t>
  </si>
  <si>
    <t xml:space="preserve">Dodávka, doprava a montáž 8 ks buněk vnějších rozměrů 3000x6058 mm a ze 4 ks buněk vnějších rozměrů 2435x6058 mm. Světlá výška místností bude 3000 mm. Rám Konstrukce rámu bude vyrobena z válcovaných a ohýbaných žárově pozinkovaných ocelových profilů tloušťky plechu 2-5 mm, pozinkovaný rám. Výpočtová nosnost podlahy bude 450 kg/m2. Na buňkách bude uložena konstrukce střechy a podlahy, jednotlivé reakce jsou patrné z výkresové dokumentace. Venkovní obklad • stěnový plech CB profil 8/88 – pozink plech RAL 9002 (stěna přiléhající ke stávající budově) • cetrisdeska tl.10 mm pod fasádu • fasáda zateplená polystyren 160 mm (barva dle výběru investora) • venkovní přepravní stěna a mezistěna PE folie • oplechování oken a dveří Vnitřní obklad • Izolační vata – stěny 150 mm (stěna přiléhající ke stávající budově) • Izolační vata – stěny 150 mm (pod fasádu) • Izolační vata – mezistěny 120 mm • Izolační vata – příčka 60 mm • Pozink rámeček (plech 0,8 mm) • Parozábrana • Sádrokarton protipožární impregnovaný 12,5 mm, F = 30 • Sádrokarton protipožární 15 mm , F = 30 • Obklad, lesklá bílá 150 x200 mm + bílá spárovací hmota (sociální místnosti) • Obklad do výše 2 m • Ukončovací PVC lišta obkladaček • Nátěr 2x malířskou barvou, s vyšší otěruvzdorností • Nátěr 2x malířskou barvou štukového vzhledu • Kastlík sloupku sádrokarton (11 ks) Strop • Izolační vata – střecha 200 mm • Parozábrana • Sádrokarton protipožární impregnovaný 15 mm, F = 30 • Sádrokarton protipožární 15 mm , F = 30 • Nátěr 2x malířskou barvou, s vyšší otěruvzdorností • Nátěr 2x malířskou barvou štukového vzhledu Podlaha • Izolační vata – podlaha 200 mm • Pozink plech tl. 0,5 mm • Parozábrana • Cetrisdeska tl.20 mm • PVC Standard tl.2 mm – šedý melír • Dlažba šedá, R9-10, 200x200 mm (sociální místnosti) • Soklová lišta PVC Dveře • Dveře dle ČSN • DZ propojovací zárubeň (6 ks) • ZK plechové dveře 900/1970 ocelová obložková zárubně RAL 9002 (2 ks) • ZK plechové dveře 1000/1970 ocelová obložková zárubně RAL 9002 (1 ks) • ZK plechové dveře 1350/1970 ocelová obložková zárubně RAL 9002 (1 ks) • ZK plechové dveře zateplené • Dřevěné dveře vnitřní 700/1970,včetně ocelové zárubně (7 ks) • Dřevěné dveře vnitřní 800/1970,včetně ocelové zárubně (9 ks) • Oplechování dveří Okna • Sklo U = 1,1 W.m-2.K-1 • PVC okno 600x600 Sklopné (2 ks) • PVC okno 900x1700 O/S (1 ks) • PVC okno 1750x1700 ½ O/S – ½ pevná (9 ks) • Oplechování oken Sanita • WC kombi s držákem na toalet.papír a stabilním sedátkem (5 ks) • Pisoár s tlakovým splachovačem a pachovým uzávěrem (1 ks) • Umyvadlo 55 cm s pákovou baterií (stoj.) t+s voda (4 ks) • Sprchová vanička 80x80 s posuvnými dvířky (s+ t voda) (1 ks) • Výlevka porcelánová s roštem (1 ks) • Odvětrání kanalizace stěnou nebo stropem • Rozvody vody v kastlíku Spojovací materiál • Spojovací materiál 1 buňka v sestavě (12 ks) • Proti kondenzové PU koryto délka 1 m (27 ks) Materiál elektro • dle ČSN • Hlavní přívod podlahou • Zásuvka 220 V • Vypínač 220 V • Zářivka 2x36 W (24 ks) • Světlo vnitřní 60 W (11 ks) • Světlo venkovní 60 W (2 ks) • El. axiální ventilátor EDM 100 (7 ks) • Beztlaký zásobník t.v. spodní 5 l (1 ks) • El.bojler 160 l (1 ks) • El.bojler 80 l (1 ks) • Přímotop 0,5 kW (7 ks) • Přímotop 2 kW (12 ks) • Rozvodnice včetně chrániče a jističů (12 ks) • Propoje mezi buňkama vnitřkem Dodávka včetně el. revize, liniového schéma. statiky a požární technické zprávy. Veškeré konstrukce musí splňovat požárně bezpečností řešení v projektové dokumentaci "Stavba objektu DDM na pozemku č.parc. 5/1, k.ú. Jablonná nad Vltavou" </t>
  </si>
  <si>
    <t>512</t>
  </si>
  <si>
    <t>-2020197330</t>
  </si>
  <si>
    <t>192</t>
  </si>
  <si>
    <t>R02</t>
  </si>
  <si>
    <t>Jeřáb</t>
  </si>
  <si>
    <t>-2043708729</t>
  </si>
  <si>
    <t>193</t>
  </si>
  <si>
    <t>R03</t>
  </si>
  <si>
    <t>Podbetonování rámu buněk rozpínavým betonem, šíře 150 mm, tloušťky 30 mm</t>
  </si>
  <si>
    <t>-1640122932</t>
  </si>
  <si>
    <t>VRN</t>
  </si>
  <si>
    <t>Vedlejší rozpočtové náklady</t>
  </si>
  <si>
    <t>194</t>
  </si>
  <si>
    <t>003</t>
  </si>
  <si>
    <t xml:space="preserve">Zařízení staveniště, včetně stavebního rozvaděče a napojení staveniště na elektrickou energii, ostraha </t>
  </si>
  <si>
    <t>1024</t>
  </si>
  <si>
    <t>431793907</t>
  </si>
  <si>
    <t>195</t>
  </si>
  <si>
    <t>004</t>
  </si>
  <si>
    <t>Zrušení zařízení staveniště</t>
  </si>
  <si>
    <t>421573295</t>
  </si>
  <si>
    <t>196</t>
  </si>
  <si>
    <t>001</t>
  </si>
  <si>
    <t>Geodetické práce - vytyčení stavby</t>
  </si>
  <si>
    <t>-1366810965</t>
  </si>
  <si>
    <t>197</t>
  </si>
  <si>
    <t>006</t>
  </si>
  <si>
    <t>Koordinační činnost</t>
  </si>
  <si>
    <t>-641716685</t>
  </si>
  <si>
    <t>198</t>
  </si>
  <si>
    <t>012</t>
  </si>
  <si>
    <t>Vytyčení inženýrských sítí</t>
  </si>
  <si>
    <t>-109253130</t>
  </si>
  <si>
    <t>199</t>
  </si>
  <si>
    <t>014</t>
  </si>
  <si>
    <t>Geometrické zaměření stavby</t>
  </si>
  <si>
    <t>799728131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</si>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</sst>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8">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36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6"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8" fillId="0" borderId="17"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21"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20" applyFont="1" applyAlignment="1">
      <alignment horizontal="center" vertical="center"/>
    </xf>
    <xf numFmtId="0" fontId="5" fillId="0" borderId="4"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horizontal="center" vertical="center"/>
      <protection/>
    </xf>
    <xf numFmtId="0" fontId="5" fillId="0" borderId="4" xfId="0" applyFont="1" applyBorder="1" applyAlignment="1">
      <alignment vertical="center"/>
    </xf>
    <xf numFmtId="4" fontId="28" fillId="0" borderId="22" xfId="0" applyNumberFormat="1" applyFont="1" applyBorder="1" applyAlignment="1" applyProtection="1">
      <alignment vertical="center"/>
      <protection/>
    </xf>
    <xf numFmtId="4" fontId="28" fillId="0" borderId="23" xfId="0" applyNumberFormat="1" applyFont="1" applyBorder="1" applyAlignment="1" applyProtection="1">
      <alignment vertical="center"/>
      <protection/>
    </xf>
    <xf numFmtId="166" fontId="28" fillId="0" borderId="23" xfId="0" applyNumberFormat="1" applyFont="1" applyBorder="1" applyAlignment="1" applyProtection="1">
      <alignment vertical="center"/>
      <protection/>
    </xf>
    <xf numFmtId="4" fontId="28"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29"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0"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1" fillId="0" borderId="13" xfId="0" applyNumberFormat="1" applyFont="1" applyBorder="1" applyAlignment="1" applyProtection="1">
      <alignment/>
      <protection/>
    </xf>
    <xf numFmtId="166" fontId="31" fillId="0" borderId="14" xfId="0" applyNumberFormat="1" applyFont="1" applyBorder="1" applyAlignment="1" applyProtection="1">
      <alignment/>
      <protection/>
    </xf>
    <xf numFmtId="4" fontId="32"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5" fillId="0" borderId="27" xfId="0" applyFont="1" applyBorder="1" applyAlignment="1" applyProtection="1">
      <alignment horizontal="center" vertical="center"/>
      <protection/>
    </xf>
    <xf numFmtId="49" fontId="35" fillId="0" borderId="27" xfId="0" applyNumberFormat="1" applyFont="1" applyBorder="1" applyAlignment="1" applyProtection="1">
      <alignment horizontal="left" vertical="center" wrapText="1"/>
      <protection/>
    </xf>
    <xf numFmtId="0" fontId="35" fillId="0" borderId="27" xfId="0" applyFont="1" applyBorder="1" applyAlignment="1" applyProtection="1">
      <alignment horizontal="left" vertical="center" wrapText="1"/>
      <protection/>
    </xf>
    <xf numFmtId="0" fontId="35" fillId="0" borderId="27" xfId="0" applyFont="1" applyBorder="1" applyAlignment="1" applyProtection="1">
      <alignment horizontal="center" vertical="center" wrapText="1"/>
      <protection/>
    </xf>
    <xf numFmtId="167" fontId="35" fillId="0" borderId="27" xfId="0" applyNumberFormat="1" applyFont="1" applyBorder="1" applyAlignment="1" applyProtection="1">
      <alignment vertical="center"/>
      <protection/>
    </xf>
    <xf numFmtId="4" fontId="35" fillId="3" borderId="27" xfId="0" applyNumberFormat="1" applyFont="1" applyFill="1" applyBorder="1" applyAlignment="1" applyProtection="1">
      <alignment vertical="center"/>
      <protection locked="0"/>
    </xf>
    <xf numFmtId="4" fontId="35" fillId="0" borderId="27" xfId="0" applyNumberFormat="1" applyFont="1" applyBorder="1" applyAlignment="1" applyProtection="1">
      <alignment vertical="center"/>
      <protection/>
    </xf>
    <xf numFmtId="0" fontId="35" fillId="0" borderId="4" xfId="0" applyFont="1" applyBorder="1" applyAlignment="1">
      <alignment vertical="center"/>
    </xf>
    <xf numFmtId="0" fontId="35" fillId="3" borderId="27"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0" fillId="0" borderId="27" xfId="0" applyFont="1" applyBorder="1" applyAlignment="1" applyProtection="1">
      <alignment horizontal="left" vertical="top" wrapText="1"/>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7"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2"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27"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7"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7"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7"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0"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9"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0" fillId="0" borderId="0" xfId="0"/>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29"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7" fillId="0" borderId="34" xfId="0" applyFont="1" applyBorder="1" applyAlignment="1" applyProtection="1">
      <alignment horizontal="left"/>
      <protection locked="0"/>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7"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4"/>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353"/>
      <c r="AS2" s="353"/>
      <c r="AT2" s="353"/>
      <c r="AU2" s="353"/>
      <c r="AV2" s="353"/>
      <c r="AW2" s="353"/>
      <c r="AX2" s="353"/>
      <c r="AY2" s="353"/>
      <c r="AZ2" s="353"/>
      <c r="BA2" s="353"/>
      <c r="BB2" s="353"/>
      <c r="BC2" s="353"/>
      <c r="BD2" s="353"/>
      <c r="BE2" s="353"/>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2:71" ht="14.45" customHeight="1">
      <c r="B5" s="26"/>
      <c r="C5" s="27"/>
      <c r="D5" s="32" t="s">
        <v>15</v>
      </c>
      <c r="E5" s="27"/>
      <c r="F5" s="27"/>
      <c r="G5" s="27"/>
      <c r="H5" s="27"/>
      <c r="I5" s="27"/>
      <c r="J5" s="27"/>
      <c r="K5" s="318" t="s">
        <v>16</v>
      </c>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27"/>
      <c r="AQ5" s="29"/>
      <c r="BE5" s="316" t="s">
        <v>17</v>
      </c>
      <c r="BS5" s="22" t="s">
        <v>8</v>
      </c>
    </row>
    <row r="6" spans="2:71" ht="36.95" customHeight="1">
      <c r="B6" s="26"/>
      <c r="C6" s="27"/>
      <c r="D6" s="34" t="s">
        <v>18</v>
      </c>
      <c r="E6" s="27"/>
      <c r="F6" s="27"/>
      <c r="G6" s="27"/>
      <c r="H6" s="27"/>
      <c r="I6" s="27"/>
      <c r="J6" s="27"/>
      <c r="K6" s="320" t="s">
        <v>19</v>
      </c>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27"/>
      <c r="AQ6" s="29"/>
      <c r="BE6" s="317"/>
      <c r="BS6" s="22" t="s">
        <v>8</v>
      </c>
    </row>
    <row r="7" spans="2:71" ht="14.4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21</v>
      </c>
      <c r="AO7" s="27"/>
      <c r="AP7" s="27"/>
      <c r="AQ7" s="29"/>
      <c r="BE7" s="317"/>
      <c r="BS7" s="22" t="s">
        <v>8</v>
      </c>
    </row>
    <row r="8" spans="2:71" ht="14.45" customHeight="1">
      <c r="B8" s="26"/>
      <c r="C8" s="27"/>
      <c r="D8" s="35"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25</v>
      </c>
      <c r="AL8" s="27"/>
      <c r="AM8" s="27"/>
      <c r="AN8" s="36" t="s">
        <v>26</v>
      </c>
      <c r="AO8" s="27"/>
      <c r="AP8" s="27"/>
      <c r="AQ8" s="29"/>
      <c r="BE8" s="317"/>
      <c r="BS8" s="22" t="s">
        <v>8</v>
      </c>
    </row>
    <row r="9" spans="2:71"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17"/>
      <c r="BS9" s="22" t="s">
        <v>8</v>
      </c>
    </row>
    <row r="10" spans="2:71" ht="14.45" customHeight="1">
      <c r="B10" s="26"/>
      <c r="C10" s="27"/>
      <c r="D10" s="35"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28</v>
      </c>
      <c r="AL10" s="27"/>
      <c r="AM10" s="27"/>
      <c r="AN10" s="33" t="s">
        <v>21</v>
      </c>
      <c r="AO10" s="27"/>
      <c r="AP10" s="27"/>
      <c r="AQ10" s="29"/>
      <c r="BE10" s="317"/>
      <c r="BS10" s="22" t="s">
        <v>8</v>
      </c>
    </row>
    <row r="11" spans="2:71" ht="18.4" customHeight="1">
      <c r="B11" s="26"/>
      <c r="C11" s="27"/>
      <c r="D11" s="27"/>
      <c r="E11" s="33" t="s">
        <v>29</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30</v>
      </c>
      <c r="AL11" s="27"/>
      <c r="AM11" s="27"/>
      <c r="AN11" s="33" t="s">
        <v>21</v>
      </c>
      <c r="AO11" s="27"/>
      <c r="AP11" s="27"/>
      <c r="AQ11" s="29"/>
      <c r="BE11" s="317"/>
      <c r="BS11" s="22" t="s">
        <v>8</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17"/>
      <c r="BS12" s="22" t="s">
        <v>8</v>
      </c>
    </row>
    <row r="13" spans="2:71" ht="14.45" customHeight="1">
      <c r="B13" s="26"/>
      <c r="C13" s="27"/>
      <c r="D13" s="35" t="s">
        <v>31</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28</v>
      </c>
      <c r="AL13" s="27"/>
      <c r="AM13" s="27"/>
      <c r="AN13" s="37" t="s">
        <v>32</v>
      </c>
      <c r="AO13" s="27"/>
      <c r="AP13" s="27"/>
      <c r="AQ13" s="29"/>
      <c r="BE13" s="317"/>
      <c r="BS13" s="22" t="s">
        <v>8</v>
      </c>
    </row>
    <row r="14" spans="2:71" ht="13.5">
      <c r="B14" s="26"/>
      <c r="C14" s="27"/>
      <c r="D14" s="27"/>
      <c r="E14" s="321" t="s">
        <v>32</v>
      </c>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5" t="s">
        <v>30</v>
      </c>
      <c r="AL14" s="27"/>
      <c r="AM14" s="27"/>
      <c r="AN14" s="37" t="s">
        <v>32</v>
      </c>
      <c r="AO14" s="27"/>
      <c r="AP14" s="27"/>
      <c r="AQ14" s="29"/>
      <c r="BE14" s="317"/>
      <c r="BS14" s="22" t="s">
        <v>8</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17"/>
      <c r="BS15" s="22" t="s">
        <v>6</v>
      </c>
    </row>
    <row r="16" spans="2:71" ht="14.45" customHeight="1">
      <c r="B16" s="26"/>
      <c r="C16" s="27"/>
      <c r="D16" s="35" t="s">
        <v>33</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28</v>
      </c>
      <c r="AL16" s="27"/>
      <c r="AM16" s="27"/>
      <c r="AN16" s="33" t="s">
        <v>21</v>
      </c>
      <c r="AO16" s="27"/>
      <c r="AP16" s="27"/>
      <c r="AQ16" s="29"/>
      <c r="BE16" s="317"/>
      <c r="BS16" s="22" t="s">
        <v>6</v>
      </c>
    </row>
    <row r="17" spans="2:71" ht="18.4" customHeight="1">
      <c r="B17" s="26"/>
      <c r="C17" s="27"/>
      <c r="D17" s="27"/>
      <c r="E17" s="33" t="s">
        <v>34</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30</v>
      </c>
      <c r="AL17" s="27"/>
      <c r="AM17" s="27"/>
      <c r="AN17" s="33" t="s">
        <v>21</v>
      </c>
      <c r="AO17" s="27"/>
      <c r="AP17" s="27"/>
      <c r="AQ17" s="29"/>
      <c r="BE17" s="317"/>
      <c r="BS17" s="22" t="s">
        <v>35</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17"/>
      <c r="BS18" s="22" t="s">
        <v>8</v>
      </c>
    </row>
    <row r="19" spans="2:71" ht="14.45" customHeight="1">
      <c r="B19" s="26"/>
      <c r="C19" s="27"/>
      <c r="D19" s="35" t="s">
        <v>36</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17"/>
      <c r="BS19" s="22" t="s">
        <v>8</v>
      </c>
    </row>
    <row r="20" spans="2:71" ht="57" customHeight="1">
      <c r="B20" s="26"/>
      <c r="C20" s="27"/>
      <c r="D20" s="27"/>
      <c r="E20" s="323" t="s">
        <v>37</v>
      </c>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27"/>
      <c r="AP20" s="27"/>
      <c r="AQ20" s="29"/>
      <c r="BE20" s="317"/>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17"/>
    </row>
    <row r="22" spans="2:57"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17"/>
    </row>
    <row r="23" spans="2:57" s="1" customFormat="1" ht="25.9" customHeight="1">
      <c r="B23" s="39"/>
      <c r="C23" s="40"/>
      <c r="D23" s="41" t="s">
        <v>38</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24">
        <f>ROUND(AG51,2)</f>
        <v>0</v>
      </c>
      <c r="AL23" s="325"/>
      <c r="AM23" s="325"/>
      <c r="AN23" s="325"/>
      <c r="AO23" s="325"/>
      <c r="AP23" s="40"/>
      <c r="AQ23" s="43"/>
      <c r="BE23" s="317"/>
    </row>
    <row r="24" spans="2:57"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17"/>
    </row>
    <row r="25" spans="2:57" s="1" customFormat="1" ht="13.5">
      <c r="B25" s="39"/>
      <c r="C25" s="40"/>
      <c r="D25" s="40"/>
      <c r="E25" s="40"/>
      <c r="F25" s="40"/>
      <c r="G25" s="40"/>
      <c r="H25" s="40"/>
      <c r="I25" s="40"/>
      <c r="J25" s="40"/>
      <c r="K25" s="40"/>
      <c r="L25" s="326" t="s">
        <v>39</v>
      </c>
      <c r="M25" s="326"/>
      <c r="N25" s="326"/>
      <c r="O25" s="326"/>
      <c r="P25" s="40"/>
      <c r="Q25" s="40"/>
      <c r="R25" s="40"/>
      <c r="S25" s="40"/>
      <c r="T25" s="40"/>
      <c r="U25" s="40"/>
      <c r="V25" s="40"/>
      <c r="W25" s="326" t="s">
        <v>40</v>
      </c>
      <c r="X25" s="326"/>
      <c r="Y25" s="326"/>
      <c r="Z25" s="326"/>
      <c r="AA25" s="326"/>
      <c r="AB25" s="326"/>
      <c r="AC25" s="326"/>
      <c r="AD25" s="326"/>
      <c r="AE25" s="326"/>
      <c r="AF25" s="40"/>
      <c r="AG25" s="40"/>
      <c r="AH25" s="40"/>
      <c r="AI25" s="40"/>
      <c r="AJ25" s="40"/>
      <c r="AK25" s="326" t="s">
        <v>41</v>
      </c>
      <c r="AL25" s="326"/>
      <c r="AM25" s="326"/>
      <c r="AN25" s="326"/>
      <c r="AO25" s="326"/>
      <c r="AP25" s="40"/>
      <c r="AQ25" s="43"/>
      <c r="BE25" s="317"/>
    </row>
    <row r="26" spans="2:57" s="2" customFormat="1" ht="14.45" customHeight="1">
      <c r="B26" s="45"/>
      <c r="C26" s="46"/>
      <c r="D26" s="47" t="s">
        <v>42</v>
      </c>
      <c r="E26" s="46"/>
      <c r="F26" s="47" t="s">
        <v>43</v>
      </c>
      <c r="G26" s="46"/>
      <c r="H26" s="46"/>
      <c r="I26" s="46"/>
      <c r="J26" s="46"/>
      <c r="K26" s="46"/>
      <c r="L26" s="327">
        <v>0.21</v>
      </c>
      <c r="M26" s="328"/>
      <c r="N26" s="328"/>
      <c r="O26" s="328"/>
      <c r="P26" s="46"/>
      <c r="Q26" s="46"/>
      <c r="R26" s="46"/>
      <c r="S26" s="46"/>
      <c r="T26" s="46"/>
      <c r="U26" s="46"/>
      <c r="V26" s="46"/>
      <c r="W26" s="329">
        <f>ROUND(AZ51,2)</f>
        <v>0</v>
      </c>
      <c r="X26" s="328"/>
      <c r="Y26" s="328"/>
      <c r="Z26" s="328"/>
      <c r="AA26" s="328"/>
      <c r="AB26" s="328"/>
      <c r="AC26" s="328"/>
      <c r="AD26" s="328"/>
      <c r="AE26" s="328"/>
      <c r="AF26" s="46"/>
      <c r="AG26" s="46"/>
      <c r="AH26" s="46"/>
      <c r="AI26" s="46"/>
      <c r="AJ26" s="46"/>
      <c r="AK26" s="329">
        <f>ROUND(AV51,2)</f>
        <v>0</v>
      </c>
      <c r="AL26" s="328"/>
      <c r="AM26" s="328"/>
      <c r="AN26" s="328"/>
      <c r="AO26" s="328"/>
      <c r="AP26" s="46"/>
      <c r="AQ26" s="48"/>
      <c r="BE26" s="317"/>
    </row>
    <row r="27" spans="2:57" s="2" customFormat="1" ht="14.45" customHeight="1">
      <c r="B27" s="45"/>
      <c r="C27" s="46"/>
      <c r="D27" s="46"/>
      <c r="E27" s="46"/>
      <c r="F27" s="47" t="s">
        <v>44</v>
      </c>
      <c r="G27" s="46"/>
      <c r="H27" s="46"/>
      <c r="I27" s="46"/>
      <c r="J27" s="46"/>
      <c r="K27" s="46"/>
      <c r="L27" s="327">
        <v>0.15</v>
      </c>
      <c r="M27" s="328"/>
      <c r="N27" s="328"/>
      <c r="O27" s="328"/>
      <c r="P27" s="46"/>
      <c r="Q27" s="46"/>
      <c r="R27" s="46"/>
      <c r="S27" s="46"/>
      <c r="T27" s="46"/>
      <c r="U27" s="46"/>
      <c r="V27" s="46"/>
      <c r="W27" s="329">
        <f>ROUND(BA51,2)</f>
        <v>0</v>
      </c>
      <c r="X27" s="328"/>
      <c r="Y27" s="328"/>
      <c r="Z27" s="328"/>
      <c r="AA27" s="328"/>
      <c r="AB27" s="328"/>
      <c r="AC27" s="328"/>
      <c r="AD27" s="328"/>
      <c r="AE27" s="328"/>
      <c r="AF27" s="46"/>
      <c r="AG27" s="46"/>
      <c r="AH27" s="46"/>
      <c r="AI27" s="46"/>
      <c r="AJ27" s="46"/>
      <c r="AK27" s="329">
        <f>ROUND(AW51,2)</f>
        <v>0</v>
      </c>
      <c r="AL27" s="328"/>
      <c r="AM27" s="328"/>
      <c r="AN27" s="328"/>
      <c r="AO27" s="328"/>
      <c r="AP27" s="46"/>
      <c r="AQ27" s="48"/>
      <c r="BE27" s="317"/>
    </row>
    <row r="28" spans="2:57" s="2" customFormat="1" ht="14.45" customHeight="1" hidden="1">
      <c r="B28" s="45"/>
      <c r="C28" s="46"/>
      <c r="D28" s="46"/>
      <c r="E28" s="46"/>
      <c r="F28" s="47" t="s">
        <v>45</v>
      </c>
      <c r="G28" s="46"/>
      <c r="H28" s="46"/>
      <c r="I28" s="46"/>
      <c r="J28" s="46"/>
      <c r="K28" s="46"/>
      <c r="L28" s="327">
        <v>0.21</v>
      </c>
      <c r="M28" s="328"/>
      <c r="N28" s="328"/>
      <c r="O28" s="328"/>
      <c r="P28" s="46"/>
      <c r="Q28" s="46"/>
      <c r="R28" s="46"/>
      <c r="S28" s="46"/>
      <c r="T28" s="46"/>
      <c r="U28" s="46"/>
      <c r="V28" s="46"/>
      <c r="W28" s="329">
        <f>ROUND(BB51,2)</f>
        <v>0</v>
      </c>
      <c r="X28" s="328"/>
      <c r="Y28" s="328"/>
      <c r="Z28" s="328"/>
      <c r="AA28" s="328"/>
      <c r="AB28" s="328"/>
      <c r="AC28" s="328"/>
      <c r="AD28" s="328"/>
      <c r="AE28" s="328"/>
      <c r="AF28" s="46"/>
      <c r="AG28" s="46"/>
      <c r="AH28" s="46"/>
      <c r="AI28" s="46"/>
      <c r="AJ28" s="46"/>
      <c r="AK28" s="329">
        <v>0</v>
      </c>
      <c r="AL28" s="328"/>
      <c r="AM28" s="328"/>
      <c r="AN28" s="328"/>
      <c r="AO28" s="328"/>
      <c r="AP28" s="46"/>
      <c r="AQ28" s="48"/>
      <c r="BE28" s="317"/>
    </row>
    <row r="29" spans="2:57" s="2" customFormat="1" ht="14.45" customHeight="1" hidden="1">
      <c r="B29" s="45"/>
      <c r="C29" s="46"/>
      <c r="D29" s="46"/>
      <c r="E29" s="46"/>
      <c r="F29" s="47" t="s">
        <v>46</v>
      </c>
      <c r="G29" s="46"/>
      <c r="H29" s="46"/>
      <c r="I29" s="46"/>
      <c r="J29" s="46"/>
      <c r="K29" s="46"/>
      <c r="L29" s="327">
        <v>0.15</v>
      </c>
      <c r="M29" s="328"/>
      <c r="N29" s="328"/>
      <c r="O29" s="328"/>
      <c r="P29" s="46"/>
      <c r="Q29" s="46"/>
      <c r="R29" s="46"/>
      <c r="S29" s="46"/>
      <c r="T29" s="46"/>
      <c r="U29" s="46"/>
      <c r="V29" s="46"/>
      <c r="W29" s="329">
        <f>ROUND(BC51,2)</f>
        <v>0</v>
      </c>
      <c r="X29" s="328"/>
      <c r="Y29" s="328"/>
      <c r="Z29" s="328"/>
      <c r="AA29" s="328"/>
      <c r="AB29" s="328"/>
      <c r="AC29" s="328"/>
      <c r="AD29" s="328"/>
      <c r="AE29" s="328"/>
      <c r="AF29" s="46"/>
      <c r="AG29" s="46"/>
      <c r="AH29" s="46"/>
      <c r="AI29" s="46"/>
      <c r="AJ29" s="46"/>
      <c r="AK29" s="329">
        <v>0</v>
      </c>
      <c r="AL29" s="328"/>
      <c r="AM29" s="328"/>
      <c r="AN29" s="328"/>
      <c r="AO29" s="328"/>
      <c r="AP29" s="46"/>
      <c r="AQ29" s="48"/>
      <c r="BE29" s="317"/>
    </row>
    <row r="30" spans="2:57" s="2" customFormat="1" ht="14.45" customHeight="1" hidden="1">
      <c r="B30" s="45"/>
      <c r="C30" s="46"/>
      <c r="D30" s="46"/>
      <c r="E30" s="46"/>
      <c r="F30" s="47" t="s">
        <v>47</v>
      </c>
      <c r="G30" s="46"/>
      <c r="H30" s="46"/>
      <c r="I30" s="46"/>
      <c r="J30" s="46"/>
      <c r="K30" s="46"/>
      <c r="L30" s="327">
        <v>0</v>
      </c>
      <c r="M30" s="328"/>
      <c r="N30" s="328"/>
      <c r="O30" s="328"/>
      <c r="P30" s="46"/>
      <c r="Q30" s="46"/>
      <c r="R30" s="46"/>
      <c r="S30" s="46"/>
      <c r="T30" s="46"/>
      <c r="U30" s="46"/>
      <c r="V30" s="46"/>
      <c r="W30" s="329">
        <f>ROUND(BD51,2)</f>
        <v>0</v>
      </c>
      <c r="X30" s="328"/>
      <c r="Y30" s="328"/>
      <c r="Z30" s="328"/>
      <c r="AA30" s="328"/>
      <c r="AB30" s="328"/>
      <c r="AC30" s="328"/>
      <c r="AD30" s="328"/>
      <c r="AE30" s="328"/>
      <c r="AF30" s="46"/>
      <c r="AG30" s="46"/>
      <c r="AH30" s="46"/>
      <c r="AI30" s="46"/>
      <c r="AJ30" s="46"/>
      <c r="AK30" s="329">
        <v>0</v>
      </c>
      <c r="AL30" s="328"/>
      <c r="AM30" s="328"/>
      <c r="AN30" s="328"/>
      <c r="AO30" s="328"/>
      <c r="AP30" s="46"/>
      <c r="AQ30" s="48"/>
      <c r="BE30" s="317"/>
    </row>
    <row r="31" spans="2:57"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17"/>
    </row>
    <row r="32" spans="2:57" s="1" customFormat="1" ht="25.9" customHeight="1">
      <c r="B32" s="39"/>
      <c r="C32" s="49"/>
      <c r="D32" s="50" t="s">
        <v>48</v>
      </c>
      <c r="E32" s="51"/>
      <c r="F32" s="51"/>
      <c r="G32" s="51"/>
      <c r="H32" s="51"/>
      <c r="I32" s="51"/>
      <c r="J32" s="51"/>
      <c r="K32" s="51"/>
      <c r="L32" s="51"/>
      <c r="M32" s="51"/>
      <c r="N32" s="51"/>
      <c r="O32" s="51"/>
      <c r="P32" s="51"/>
      <c r="Q32" s="51"/>
      <c r="R32" s="51"/>
      <c r="S32" s="51"/>
      <c r="T32" s="52" t="s">
        <v>49</v>
      </c>
      <c r="U32" s="51"/>
      <c r="V32" s="51"/>
      <c r="W32" s="51"/>
      <c r="X32" s="330" t="s">
        <v>50</v>
      </c>
      <c r="Y32" s="331"/>
      <c r="Z32" s="331"/>
      <c r="AA32" s="331"/>
      <c r="AB32" s="331"/>
      <c r="AC32" s="51"/>
      <c r="AD32" s="51"/>
      <c r="AE32" s="51"/>
      <c r="AF32" s="51"/>
      <c r="AG32" s="51"/>
      <c r="AH32" s="51"/>
      <c r="AI32" s="51"/>
      <c r="AJ32" s="51"/>
      <c r="AK32" s="332">
        <f>SUM(AK23:AK30)</f>
        <v>0</v>
      </c>
      <c r="AL32" s="331"/>
      <c r="AM32" s="331"/>
      <c r="AN32" s="331"/>
      <c r="AO32" s="333"/>
      <c r="AP32" s="49"/>
      <c r="AQ32" s="53"/>
      <c r="BE32" s="317"/>
    </row>
    <row r="33" spans="2:43"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43"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44"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44" s="1" customFormat="1" ht="36.95" customHeight="1">
      <c r="B39" s="39"/>
      <c r="C39" s="60" t="s">
        <v>51</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44"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44" s="3" customFormat="1" ht="14.45" customHeight="1">
      <c r="B41" s="62"/>
      <c r="C41" s="63" t="s">
        <v>15</v>
      </c>
      <c r="D41" s="64"/>
      <c r="E41" s="64"/>
      <c r="F41" s="64"/>
      <c r="G41" s="64"/>
      <c r="H41" s="64"/>
      <c r="I41" s="64"/>
      <c r="J41" s="64"/>
      <c r="K41" s="64"/>
      <c r="L41" s="64" t="str">
        <f>K5</f>
        <v>1/2018</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44" s="4" customFormat="1" ht="36.95" customHeight="1">
      <c r="B42" s="66"/>
      <c r="C42" s="67" t="s">
        <v>18</v>
      </c>
      <c r="D42" s="68"/>
      <c r="E42" s="68"/>
      <c r="F42" s="68"/>
      <c r="G42" s="68"/>
      <c r="H42" s="68"/>
      <c r="I42" s="68"/>
      <c r="J42" s="68"/>
      <c r="K42" s="68"/>
      <c r="L42" s="334" t="str">
        <f>K6</f>
        <v>Stavba objektu DDM na pozemku č.parc. 5/1, k.ú. Jablonná nad Vltavou</v>
      </c>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68"/>
      <c r="AQ42" s="68"/>
      <c r="AR42" s="69"/>
    </row>
    <row r="43" spans="2:44"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44" s="1" customFormat="1" ht="13.5">
      <c r="B44" s="39"/>
      <c r="C44" s="63" t="s">
        <v>23</v>
      </c>
      <c r="D44" s="61"/>
      <c r="E44" s="61"/>
      <c r="F44" s="61"/>
      <c r="G44" s="61"/>
      <c r="H44" s="61"/>
      <c r="I44" s="61"/>
      <c r="J44" s="61"/>
      <c r="K44" s="61"/>
      <c r="L44" s="70" t="str">
        <f>IF(K8="","",K8)</f>
        <v xml:space="preserve"> </v>
      </c>
      <c r="M44" s="61"/>
      <c r="N44" s="61"/>
      <c r="O44" s="61"/>
      <c r="P44" s="61"/>
      <c r="Q44" s="61"/>
      <c r="R44" s="61"/>
      <c r="S44" s="61"/>
      <c r="T44" s="61"/>
      <c r="U44" s="61"/>
      <c r="V44" s="61"/>
      <c r="W44" s="61"/>
      <c r="X44" s="61"/>
      <c r="Y44" s="61"/>
      <c r="Z44" s="61"/>
      <c r="AA44" s="61"/>
      <c r="AB44" s="61"/>
      <c r="AC44" s="61"/>
      <c r="AD44" s="61"/>
      <c r="AE44" s="61"/>
      <c r="AF44" s="61"/>
      <c r="AG44" s="61"/>
      <c r="AH44" s="61"/>
      <c r="AI44" s="63" t="s">
        <v>25</v>
      </c>
      <c r="AJ44" s="61"/>
      <c r="AK44" s="61"/>
      <c r="AL44" s="61"/>
      <c r="AM44" s="336" t="str">
        <f>IF(AN8="","",AN8)</f>
        <v>16. 1. 2018</v>
      </c>
      <c r="AN44" s="336"/>
      <c r="AO44" s="61"/>
      <c r="AP44" s="61"/>
      <c r="AQ44" s="61"/>
      <c r="AR44" s="59"/>
    </row>
    <row r="45" spans="2:44"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ht="13.5">
      <c r="B46" s="39"/>
      <c r="C46" s="63" t="s">
        <v>27</v>
      </c>
      <c r="D46" s="61"/>
      <c r="E46" s="61"/>
      <c r="F46" s="61"/>
      <c r="G46" s="61"/>
      <c r="H46" s="61"/>
      <c r="I46" s="61"/>
      <c r="J46" s="61"/>
      <c r="K46" s="61"/>
      <c r="L46" s="64" t="str">
        <f>IF(E11="","",E11)</f>
        <v>Město Benešov</v>
      </c>
      <c r="M46" s="61"/>
      <c r="N46" s="61"/>
      <c r="O46" s="61"/>
      <c r="P46" s="61"/>
      <c r="Q46" s="61"/>
      <c r="R46" s="61"/>
      <c r="S46" s="61"/>
      <c r="T46" s="61"/>
      <c r="U46" s="61"/>
      <c r="V46" s="61"/>
      <c r="W46" s="61"/>
      <c r="X46" s="61"/>
      <c r="Y46" s="61"/>
      <c r="Z46" s="61"/>
      <c r="AA46" s="61"/>
      <c r="AB46" s="61"/>
      <c r="AC46" s="61"/>
      <c r="AD46" s="61"/>
      <c r="AE46" s="61"/>
      <c r="AF46" s="61"/>
      <c r="AG46" s="61"/>
      <c r="AH46" s="61"/>
      <c r="AI46" s="63" t="s">
        <v>33</v>
      </c>
      <c r="AJ46" s="61"/>
      <c r="AK46" s="61"/>
      <c r="AL46" s="61"/>
      <c r="AM46" s="337" t="str">
        <f>IF(E17="","",E17)</f>
        <v>Ing. Petr Dědič</v>
      </c>
      <c r="AN46" s="337"/>
      <c r="AO46" s="337"/>
      <c r="AP46" s="337"/>
      <c r="AQ46" s="61"/>
      <c r="AR46" s="59"/>
      <c r="AS46" s="338" t="s">
        <v>52</v>
      </c>
      <c r="AT46" s="339"/>
      <c r="AU46" s="72"/>
      <c r="AV46" s="72"/>
      <c r="AW46" s="72"/>
      <c r="AX46" s="72"/>
      <c r="AY46" s="72"/>
      <c r="AZ46" s="72"/>
      <c r="BA46" s="72"/>
      <c r="BB46" s="72"/>
      <c r="BC46" s="72"/>
      <c r="BD46" s="73"/>
    </row>
    <row r="47" spans="2:56" s="1" customFormat="1" ht="13.5">
      <c r="B47" s="39"/>
      <c r="C47" s="63" t="s">
        <v>31</v>
      </c>
      <c r="D47" s="61"/>
      <c r="E47" s="61"/>
      <c r="F47" s="61"/>
      <c r="G47" s="61"/>
      <c r="H47" s="61"/>
      <c r="I47" s="61"/>
      <c r="J47" s="61"/>
      <c r="K47" s="61"/>
      <c r="L47" s="64" t="str">
        <f>IF(E14="Vyplň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40"/>
      <c r="AT47" s="341"/>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42"/>
      <c r="AT48" s="343"/>
      <c r="AU48" s="40"/>
      <c r="AV48" s="40"/>
      <c r="AW48" s="40"/>
      <c r="AX48" s="40"/>
      <c r="AY48" s="40"/>
      <c r="AZ48" s="40"/>
      <c r="BA48" s="40"/>
      <c r="BB48" s="40"/>
      <c r="BC48" s="40"/>
      <c r="BD48" s="76"/>
    </row>
    <row r="49" spans="2:56" s="1" customFormat="1" ht="29.25" customHeight="1">
      <c r="B49" s="39"/>
      <c r="C49" s="344" t="s">
        <v>53</v>
      </c>
      <c r="D49" s="345"/>
      <c r="E49" s="345"/>
      <c r="F49" s="345"/>
      <c r="G49" s="345"/>
      <c r="H49" s="77"/>
      <c r="I49" s="346" t="s">
        <v>54</v>
      </c>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7" t="s">
        <v>55</v>
      </c>
      <c r="AH49" s="345"/>
      <c r="AI49" s="345"/>
      <c r="AJ49" s="345"/>
      <c r="AK49" s="345"/>
      <c r="AL49" s="345"/>
      <c r="AM49" s="345"/>
      <c r="AN49" s="346" t="s">
        <v>56</v>
      </c>
      <c r="AO49" s="345"/>
      <c r="AP49" s="345"/>
      <c r="AQ49" s="78" t="s">
        <v>57</v>
      </c>
      <c r="AR49" s="59"/>
      <c r="AS49" s="79" t="s">
        <v>58</v>
      </c>
      <c r="AT49" s="80" t="s">
        <v>59</v>
      </c>
      <c r="AU49" s="80" t="s">
        <v>60</v>
      </c>
      <c r="AV49" s="80" t="s">
        <v>61</v>
      </c>
      <c r="AW49" s="80" t="s">
        <v>62</v>
      </c>
      <c r="AX49" s="80" t="s">
        <v>63</v>
      </c>
      <c r="AY49" s="80" t="s">
        <v>64</v>
      </c>
      <c r="AZ49" s="80" t="s">
        <v>65</v>
      </c>
      <c r="BA49" s="80" t="s">
        <v>66</v>
      </c>
      <c r="BB49" s="80" t="s">
        <v>67</v>
      </c>
      <c r="BC49" s="80" t="s">
        <v>68</v>
      </c>
      <c r="BD49" s="81" t="s">
        <v>69</v>
      </c>
    </row>
    <row r="50" spans="2:56"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2:90" s="4" customFormat="1" ht="32.45" customHeight="1">
      <c r="B51" s="66"/>
      <c r="C51" s="85" t="s">
        <v>70</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51">
        <f>ROUND(AG52,2)</f>
        <v>0</v>
      </c>
      <c r="AH51" s="351"/>
      <c r="AI51" s="351"/>
      <c r="AJ51" s="351"/>
      <c r="AK51" s="351"/>
      <c r="AL51" s="351"/>
      <c r="AM51" s="351"/>
      <c r="AN51" s="352">
        <f>SUM(AG51,AT51)</f>
        <v>0</v>
      </c>
      <c r="AO51" s="352"/>
      <c r="AP51" s="352"/>
      <c r="AQ51" s="87" t="s">
        <v>21</v>
      </c>
      <c r="AR51" s="69"/>
      <c r="AS51" s="88">
        <f>ROUND(AS52,2)</f>
        <v>0</v>
      </c>
      <c r="AT51" s="89">
        <f>ROUND(SUM(AV51:AW51),2)</f>
        <v>0</v>
      </c>
      <c r="AU51" s="90">
        <f>ROUND(AU52,5)</f>
        <v>0</v>
      </c>
      <c r="AV51" s="89">
        <f>ROUND(AZ51*L26,2)</f>
        <v>0</v>
      </c>
      <c r="AW51" s="89">
        <f>ROUND(BA51*L27,2)</f>
        <v>0</v>
      </c>
      <c r="AX51" s="89">
        <f>ROUND(BB51*L26,2)</f>
        <v>0</v>
      </c>
      <c r="AY51" s="89">
        <f>ROUND(BC51*L27,2)</f>
        <v>0</v>
      </c>
      <c r="AZ51" s="89">
        <f>ROUND(AZ52,2)</f>
        <v>0</v>
      </c>
      <c r="BA51" s="89">
        <f>ROUND(BA52,2)</f>
        <v>0</v>
      </c>
      <c r="BB51" s="89">
        <f>ROUND(BB52,2)</f>
        <v>0</v>
      </c>
      <c r="BC51" s="89">
        <f>ROUND(BC52,2)</f>
        <v>0</v>
      </c>
      <c r="BD51" s="91">
        <f>ROUND(BD52,2)</f>
        <v>0</v>
      </c>
      <c r="BS51" s="92" t="s">
        <v>71</v>
      </c>
      <c r="BT51" s="92" t="s">
        <v>72</v>
      </c>
      <c r="BV51" s="92" t="s">
        <v>73</v>
      </c>
      <c r="BW51" s="92" t="s">
        <v>7</v>
      </c>
      <c r="BX51" s="92" t="s">
        <v>74</v>
      </c>
      <c r="CL51" s="92" t="s">
        <v>21</v>
      </c>
    </row>
    <row r="52" spans="1:90" s="5" customFormat="1" ht="47.25" customHeight="1">
      <c r="A52" s="93" t="s">
        <v>75</v>
      </c>
      <c r="B52" s="94"/>
      <c r="C52" s="95"/>
      <c r="D52" s="350" t="s">
        <v>16</v>
      </c>
      <c r="E52" s="350"/>
      <c r="F52" s="350"/>
      <c r="G52" s="350"/>
      <c r="H52" s="350"/>
      <c r="I52" s="96"/>
      <c r="J52" s="350" t="s">
        <v>19</v>
      </c>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48">
        <f>'1-2018 - Stavba objektu D...'!J25</f>
        <v>0</v>
      </c>
      <c r="AH52" s="349"/>
      <c r="AI52" s="349"/>
      <c r="AJ52" s="349"/>
      <c r="AK52" s="349"/>
      <c r="AL52" s="349"/>
      <c r="AM52" s="349"/>
      <c r="AN52" s="348">
        <f>SUM(AG52,AT52)</f>
        <v>0</v>
      </c>
      <c r="AO52" s="349"/>
      <c r="AP52" s="349"/>
      <c r="AQ52" s="97" t="s">
        <v>76</v>
      </c>
      <c r="AR52" s="98"/>
      <c r="AS52" s="99">
        <v>0</v>
      </c>
      <c r="AT52" s="100">
        <f>ROUND(SUM(AV52:AW52),2)</f>
        <v>0</v>
      </c>
      <c r="AU52" s="101">
        <f>'1-2018 - Stavba objektu D...'!P97</f>
        <v>0</v>
      </c>
      <c r="AV52" s="100">
        <f>'1-2018 - Stavba objektu D...'!J28</f>
        <v>0</v>
      </c>
      <c r="AW52" s="100">
        <f>'1-2018 - Stavba objektu D...'!J29</f>
        <v>0</v>
      </c>
      <c r="AX52" s="100">
        <f>'1-2018 - Stavba objektu D...'!J30</f>
        <v>0</v>
      </c>
      <c r="AY52" s="100">
        <f>'1-2018 - Stavba objektu D...'!J31</f>
        <v>0</v>
      </c>
      <c r="AZ52" s="100">
        <f>'1-2018 - Stavba objektu D...'!F28</f>
        <v>0</v>
      </c>
      <c r="BA52" s="100">
        <f>'1-2018 - Stavba objektu D...'!F29</f>
        <v>0</v>
      </c>
      <c r="BB52" s="100">
        <f>'1-2018 - Stavba objektu D...'!F30</f>
        <v>0</v>
      </c>
      <c r="BC52" s="100">
        <f>'1-2018 - Stavba objektu D...'!F31</f>
        <v>0</v>
      </c>
      <c r="BD52" s="102">
        <f>'1-2018 - Stavba objektu D...'!F32</f>
        <v>0</v>
      </c>
      <c r="BT52" s="103" t="s">
        <v>77</v>
      </c>
      <c r="BU52" s="103" t="s">
        <v>78</v>
      </c>
      <c r="BV52" s="103" t="s">
        <v>73</v>
      </c>
      <c r="BW52" s="103" t="s">
        <v>7</v>
      </c>
      <c r="BX52" s="103" t="s">
        <v>74</v>
      </c>
      <c r="CL52" s="103" t="s">
        <v>21</v>
      </c>
    </row>
    <row r="53" spans="2:44" s="1" customFormat="1" ht="30" customHeight="1">
      <c r="B53" s="39"/>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59"/>
    </row>
    <row r="54" spans="2:44" s="1" customFormat="1" ht="6.95" customHeight="1">
      <c r="B54" s="54"/>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9"/>
    </row>
  </sheetData>
  <sheetProtection algorithmName="SHA-512" hashValue="gAWF3BTem02Ttzr0Jc3aOK6PKhLxQIQ+MUIkfd5QnXSaWFiTPfu+n5dU6elKWlg4bzws5QcCHSgd8HFk+OQ0UA==" saltValue="d7hlRx2p52yMKpwYjcv87u8Wit7KlMeAe4/3EYiAWLYr/ze6wmANER2ft0i+4SFlFOozWDpaoR+qEqnuynQScw==" spinCount="100000" sheet="1" objects="1" scenarios="1" formatColumns="0" formatRows="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1-2018 - Stavba objektu D...'!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0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05"/>
      <c r="C1" s="105"/>
      <c r="D1" s="106" t="s">
        <v>1</v>
      </c>
      <c r="E1" s="105"/>
      <c r="F1" s="107" t="s">
        <v>79</v>
      </c>
      <c r="G1" s="358" t="s">
        <v>80</v>
      </c>
      <c r="H1" s="358"/>
      <c r="I1" s="108"/>
      <c r="J1" s="107" t="s">
        <v>81</v>
      </c>
      <c r="K1" s="106" t="s">
        <v>82</v>
      </c>
      <c r="L1" s="107" t="s">
        <v>83</v>
      </c>
      <c r="M1" s="107"/>
      <c r="N1" s="107"/>
      <c r="O1" s="107"/>
      <c r="P1" s="107"/>
      <c r="Q1" s="107"/>
      <c r="R1" s="107"/>
      <c r="S1" s="107"/>
      <c r="T1" s="10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53"/>
      <c r="M2" s="353"/>
      <c r="N2" s="353"/>
      <c r="O2" s="353"/>
      <c r="P2" s="353"/>
      <c r="Q2" s="353"/>
      <c r="R2" s="353"/>
      <c r="S2" s="353"/>
      <c r="T2" s="353"/>
      <c r="U2" s="353"/>
      <c r="V2" s="353"/>
      <c r="AT2" s="22" t="s">
        <v>7</v>
      </c>
    </row>
    <row r="3" spans="2:46" ht="6.95" customHeight="1">
      <c r="B3" s="23"/>
      <c r="C3" s="24"/>
      <c r="D3" s="24"/>
      <c r="E3" s="24"/>
      <c r="F3" s="24"/>
      <c r="G3" s="24"/>
      <c r="H3" s="24"/>
      <c r="I3" s="109"/>
      <c r="J3" s="24"/>
      <c r="K3" s="25"/>
      <c r="AT3" s="22" t="s">
        <v>84</v>
      </c>
    </row>
    <row r="4" spans="2:46" ht="36.95" customHeight="1">
      <c r="B4" s="26"/>
      <c r="C4" s="27"/>
      <c r="D4" s="28" t="s">
        <v>85</v>
      </c>
      <c r="E4" s="27"/>
      <c r="F4" s="27"/>
      <c r="G4" s="27"/>
      <c r="H4" s="27"/>
      <c r="I4" s="110"/>
      <c r="J4" s="27"/>
      <c r="K4" s="29"/>
      <c r="M4" s="30" t="s">
        <v>12</v>
      </c>
      <c r="AT4" s="22" t="s">
        <v>6</v>
      </c>
    </row>
    <row r="5" spans="2:11" ht="6.95" customHeight="1">
      <c r="B5" s="26"/>
      <c r="C5" s="27"/>
      <c r="D5" s="27"/>
      <c r="E5" s="27"/>
      <c r="F5" s="27"/>
      <c r="G5" s="27"/>
      <c r="H5" s="27"/>
      <c r="I5" s="110"/>
      <c r="J5" s="27"/>
      <c r="K5" s="29"/>
    </row>
    <row r="6" spans="2:11" s="1" customFormat="1" ht="13.5">
      <c r="B6" s="39"/>
      <c r="C6" s="40"/>
      <c r="D6" s="35" t="s">
        <v>18</v>
      </c>
      <c r="E6" s="40"/>
      <c r="F6" s="40"/>
      <c r="G6" s="40"/>
      <c r="H6" s="40"/>
      <c r="I6" s="111"/>
      <c r="J6" s="40"/>
      <c r="K6" s="43"/>
    </row>
    <row r="7" spans="2:11" s="1" customFormat="1" ht="36.95" customHeight="1">
      <c r="B7" s="39"/>
      <c r="C7" s="40"/>
      <c r="D7" s="40"/>
      <c r="E7" s="354" t="s">
        <v>19</v>
      </c>
      <c r="F7" s="355"/>
      <c r="G7" s="355"/>
      <c r="H7" s="355"/>
      <c r="I7" s="111"/>
      <c r="J7" s="40"/>
      <c r="K7" s="43"/>
    </row>
    <row r="8" spans="2:11" s="1" customFormat="1" ht="13.5">
      <c r="B8" s="39"/>
      <c r="C8" s="40"/>
      <c r="D8" s="40"/>
      <c r="E8" s="40"/>
      <c r="F8" s="40"/>
      <c r="G8" s="40"/>
      <c r="H8" s="40"/>
      <c r="I8" s="111"/>
      <c r="J8" s="40"/>
      <c r="K8" s="43"/>
    </row>
    <row r="9" spans="2:11" s="1" customFormat="1" ht="14.45" customHeight="1">
      <c r="B9" s="39"/>
      <c r="C9" s="40"/>
      <c r="D9" s="35" t="s">
        <v>20</v>
      </c>
      <c r="E9" s="40"/>
      <c r="F9" s="33" t="s">
        <v>21</v>
      </c>
      <c r="G9" s="40"/>
      <c r="H9" s="40"/>
      <c r="I9" s="112" t="s">
        <v>22</v>
      </c>
      <c r="J9" s="33" t="s">
        <v>21</v>
      </c>
      <c r="K9" s="43"/>
    </row>
    <row r="10" spans="2:11" s="1" customFormat="1" ht="14.45" customHeight="1">
      <c r="B10" s="39"/>
      <c r="C10" s="40"/>
      <c r="D10" s="35" t="s">
        <v>23</v>
      </c>
      <c r="E10" s="40"/>
      <c r="F10" s="33" t="s">
        <v>24</v>
      </c>
      <c r="G10" s="40"/>
      <c r="H10" s="40"/>
      <c r="I10" s="112" t="s">
        <v>25</v>
      </c>
      <c r="J10" s="113" t="str">
        <f>'Rekapitulace stavby'!AN8</f>
        <v>16. 1. 2018</v>
      </c>
      <c r="K10" s="43"/>
    </row>
    <row r="11" spans="2:11" s="1" customFormat="1" ht="10.9" customHeight="1">
      <c r="B11" s="39"/>
      <c r="C11" s="40"/>
      <c r="D11" s="40"/>
      <c r="E11" s="40"/>
      <c r="F11" s="40"/>
      <c r="G11" s="40"/>
      <c r="H11" s="40"/>
      <c r="I11" s="111"/>
      <c r="J11" s="40"/>
      <c r="K11" s="43"/>
    </row>
    <row r="12" spans="2:11" s="1" customFormat="1" ht="14.45" customHeight="1">
      <c r="B12" s="39"/>
      <c r="C12" s="40"/>
      <c r="D12" s="35" t="s">
        <v>27</v>
      </c>
      <c r="E12" s="40"/>
      <c r="F12" s="40"/>
      <c r="G12" s="40"/>
      <c r="H12" s="40"/>
      <c r="I12" s="112" t="s">
        <v>28</v>
      </c>
      <c r="J12" s="33" t="s">
        <v>21</v>
      </c>
      <c r="K12" s="43"/>
    </row>
    <row r="13" spans="2:11" s="1" customFormat="1" ht="18" customHeight="1">
      <c r="B13" s="39"/>
      <c r="C13" s="40"/>
      <c r="D13" s="40"/>
      <c r="E13" s="33" t="s">
        <v>29</v>
      </c>
      <c r="F13" s="40"/>
      <c r="G13" s="40"/>
      <c r="H13" s="40"/>
      <c r="I13" s="112" t="s">
        <v>30</v>
      </c>
      <c r="J13" s="33" t="s">
        <v>21</v>
      </c>
      <c r="K13" s="43"/>
    </row>
    <row r="14" spans="2:11" s="1" customFormat="1" ht="6.95" customHeight="1">
      <c r="B14" s="39"/>
      <c r="C14" s="40"/>
      <c r="D14" s="40"/>
      <c r="E14" s="40"/>
      <c r="F14" s="40"/>
      <c r="G14" s="40"/>
      <c r="H14" s="40"/>
      <c r="I14" s="111"/>
      <c r="J14" s="40"/>
      <c r="K14" s="43"/>
    </row>
    <row r="15" spans="2:11" s="1" customFormat="1" ht="14.45" customHeight="1">
      <c r="B15" s="39"/>
      <c r="C15" s="40"/>
      <c r="D15" s="35" t="s">
        <v>31</v>
      </c>
      <c r="E15" s="40"/>
      <c r="F15" s="40"/>
      <c r="G15" s="40"/>
      <c r="H15" s="40"/>
      <c r="I15" s="112" t="s">
        <v>28</v>
      </c>
      <c r="J15" s="33" t="str">
        <f>IF('Rekapitulace stavby'!AN13="Vyplň údaj","",IF('Rekapitulace stavby'!AN13="","",'Rekapitulace stavby'!AN13))</f>
        <v/>
      </c>
      <c r="K15" s="43"/>
    </row>
    <row r="16" spans="2:11" s="1" customFormat="1" ht="18" customHeight="1">
      <c r="B16" s="39"/>
      <c r="C16" s="40"/>
      <c r="D16" s="40"/>
      <c r="E16" s="33" t="str">
        <f>IF('Rekapitulace stavby'!E14="Vyplň údaj","",IF('Rekapitulace stavby'!E14="","",'Rekapitulace stavby'!E14))</f>
        <v/>
      </c>
      <c r="F16" s="40"/>
      <c r="G16" s="40"/>
      <c r="H16" s="40"/>
      <c r="I16" s="112" t="s">
        <v>30</v>
      </c>
      <c r="J16" s="33" t="str">
        <f>IF('Rekapitulace stavby'!AN14="Vyplň údaj","",IF('Rekapitulace stavby'!AN14="","",'Rekapitulace stavby'!AN14))</f>
        <v/>
      </c>
      <c r="K16" s="43"/>
    </row>
    <row r="17" spans="2:11" s="1" customFormat="1" ht="6.95" customHeight="1">
      <c r="B17" s="39"/>
      <c r="C17" s="40"/>
      <c r="D17" s="40"/>
      <c r="E17" s="40"/>
      <c r="F17" s="40"/>
      <c r="G17" s="40"/>
      <c r="H17" s="40"/>
      <c r="I17" s="111"/>
      <c r="J17" s="40"/>
      <c r="K17" s="43"/>
    </row>
    <row r="18" spans="2:11" s="1" customFormat="1" ht="14.45" customHeight="1">
      <c r="B18" s="39"/>
      <c r="C18" s="40"/>
      <c r="D18" s="35" t="s">
        <v>33</v>
      </c>
      <c r="E18" s="40"/>
      <c r="F18" s="40"/>
      <c r="G18" s="40"/>
      <c r="H18" s="40"/>
      <c r="I18" s="112" t="s">
        <v>28</v>
      </c>
      <c r="J18" s="33" t="s">
        <v>21</v>
      </c>
      <c r="K18" s="43"/>
    </row>
    <row r="19" spans="2:11" s="1" customFormat="1" ht="18" customHeight="1">
      <c r="B19" s="39"/>
      <c r="C19" s="40"/>
      <c r="D19" s="40"/>
      <c r="E19" s="33" t="s">
        <v>34</v>
      </c>
      <c r="F19" s="40"/>
      <c r="G19" s="40"/>
      <c r="H19" s="40"/>
      <c r="I19" s="112" t="s">
        <v>30</v>
      </c>
      <c r="J19" s="33" t="s">
        <v>21</v>
      </c>
      <c r="K19" s="43"/>
    </row>
    <row r="20" spans="2:11" s="1" customFormat="1" ht="6.95" customHeight="1">
      <c r="B20" s="39"/>
      <c r="C20" s="40"/>
      <c r="D20" s="40"/>
      <c r="E20" s="40"/>
      <c r="F20" s="40"/>
      <c r="G20" s="40"/>
      <c r="H20" s="40"/>
      <c r="I20" s="111"/>
      <c r="J20" s="40"/>
      <c r="K20" s="43"/>
    </row>
    <row r="21" spans="2:11" s="1" customFormat="1" ht="14.45" customHeight="1">
      <c r="B21" s="39"/>
      <c r="C21" s="40"/>
      <c r="D21" s="35" t="s">
        <v>36</v>
      </c>
      <c r="E21" s="40"/>
      <c r="F21" s="40"/>
      <c r="G21" s="40"/>
      <c r="H21" s="40"/>
      <c r="I21" s="111"/>
      <c r="J21" s="40"/>
      <c r="K21" s="43"/>
    </row>
    <row r="22" spans="2:11" s="6" customFormat="1" ht="71.25" customHeight="1">
      <c r="B22" s="114"/>
      <c r="C22" s="115"/>
      <c r="D22" s="115"/>
      <c r="E22" s="323" t="s">
        <v>37</v>
      </c>
      <c r="F22" s="323"/>
      <c r="G22" s="323"/>
      <c r="H22" s="323"/>
      <c r="I22" s="116"/>
      <c r="J22" s="115"/>
      <c r="K22" s="117"/>
    </row>
    <row r="23" spans="2:11" s="1" customFormat="1" ht="6.95" customHeight="1">
      <c r="B23" s="39"/>
      <c r="C23" s="40"/>
      <c r="D23" s="40"/>
      <c r="E23" s="40"/>
      <c r="F23" s="40"/>
      <c r="G23" s="40"/>
      <c r="H23" s="40"/>
      <c r="I23" s="111"/>
      <c r="J23" s="40"/>
      <c r="K23" s="43"/>
    </row>
    <row r="24" spans="2:11" s="1" customFormat="1" ht="6.95" customHeight="1">
      <c r="B24" s="39"/>
      <c r="C24" s="40"/>
      <c r="D24" s="83"/>
      <c r="E24" s="83"/>
      <c r="F24" s="83"/>
      <c r="G24" s="83"/>
      <c r="H24" s="83"/>
      <c r="I24" s="118"/>
      <c r="J24" s="83"/>
      <c r="K24" s="119"/>
    </row>
    <row r="25" spans="2:11" s="1" customFormat="1" ht="25.35" customHeight="1">
      <c r="B25" s="39"/>
      <c r="C25" s="40"/>
      <c r="D25" s="120" t="s">
        <v>38</v>
      </c>
      <c r="E25" s="40"/>
      <c r="F25" s="40"/>
      <c r="G25" s="40"/>
      <c r="H25" s="40"/>
      <c r="I25" s="111"/>
      <c r="J25" s="121">
        <f>ROUND(J97,2)</f>
        <v>0</v>
      </c>
      <c r="K25" s="43"/>
    </row>
    <row r="26" spans="2:11" s="1" customFormat="1" ht="6.95" customHeight="1">
      <c r="B26" s="39"/>
      <c r="C26" s="40"/>
      <c r="D26" s="83"/>
      <c r="E26" s="83"/>
      <c r="F26" s="83"/>
      <c r="G26" s="83"/>
      <c r="H26" s="83"/>
      <c r="I26" s="118"/>
      <c r="J26" s="83"/>
      <c r="K26" s="119"/>
    </row>
    <row r="27" spans="2:11" s="1" customFormat="1" ht="14.45" customHeight="1">
      <c r="B27" s="39"/>
      <c r="C27" s="40"/>
      <c r="D27" s="40"/>
      <c r="E27" s="40"/>
      <c r="F27" s="44" t="s">
        <v>40</v>
      </c>
      <c r="G27" s="40"/>
      <c r="H27" s="40"/>
      <c r="I27" s="122" t="s">
        <v>39</v>
      </c>
      <c r="J27" s="44" t="s">
        <v>41</v>
      </c>
      <c r="K27" s="43"/>
    </row>
    <row r="28" spans="2:11" s="1" customFormat="1" ht="14.45" customHeight="1">
      <c r="B28" s="39"/>
      <c r="C28" s="40"/>
      <c r="D28" s="47" t="s">
        <v>42</v>
      </c>
      <c r="E28" s="47" t="s">
        <v>43</v>
      </c>
      <c r="F28" s="123">
        <f>ROUND(SUM(BE97:BE600),2)</f>
        <v>0</v>
      </c>
      <c r="G28" s="40"/>
      <c r="H28" s="40"/>
      <c r="I28" s="124">
        <v>0.21</v>
      </c>
      <c r="J28" s="123">
        <f>ROUND(ROUND((SUM(BE97:BE600)),2)*I28,2)</f>
        <v>0</v>
      </c>
      <c r="K28" s="43"/>
    </row>
    <row r="29" spans="2:11" s="1" customFormat="1" ht="14.45" customHeight="1">
      <c r="B29" s="39"/>
      <c r="C29" s="40"/>
      <c r="D29" s="40"/>
      <c r="E29" s="47" t="s">
        <v>44</v>
      </c>
      <c r="F29" s="123">
        <f>ROUND(SUM(BF97:BF600),2)</f>
        <v>0</v>
      </c>
      <c r="G29" s="40"/>
      <c r="H29" s="40"/>
      <c r="I29" s="124">
        <v>0.15</v>
      </c>
      <c r="J29" s="123">
        <f>ROUND(ROUND((SUM(BF97:BF600)),2)*I29,2)</f>
        <v>0</v>
      </c>
      <c r="K29" s="43"/>
    </row>
    <row r="30" spans="2:11" s="1" customFormat="1" ht="14.45" customHeight="1" hidden="1">
      <c r="B30" s="39"/>
      <c r="C30" s="40"/>
      <c r="D30" s="40"/>
      <c r="E30" s="47" t="s">
        <v>45</v>
      </c>
      <c r="F30" s="123">
        <f>ROUND(SUM(BG97:BG600),2)</f>
        <v>0</v>
      </c>
      <c r="G30" s="40"/>
      <c r="H30" s="40"/>
      <c r="I30" s="124">
        <v>0.21</v>
      </c>
      <c r="J30" s="123">
        <v>0</v>
      </c>
      <c r="K30" s="43"/>
    </row>
    <row r="31" spans="2:11" s="1" customFormat="1" ht="14.45" customHeight="1" hidden="1">
      <c r="B31" s="39"/>
      <c r="C31" s="40"/>
      <c r="D31" s="40"/>
      <c r="E31" s="47" t="s">
        <v>46</v>
      </c>
      <c r="F31" s="123">
        <f>ROUND(SUM(BH97:BH600),2)</f>
        <v>0</v>
      </c>
      <c r="G31" s="40"/>
      <c r="H31" s="40"/>
      <c r="I31" s="124">
        <v>0.15</v>
      </c>
      <c r="J31" s="123">
        <v>0</v>
      </c>
      <c r="K31" s="43"/>
    </row>
    <row r="32" spans="2:11" s="1" customFormat="1" ht="14.45" customHeight="1" hidden="1">
      <c r="B32" s="39"/>
      <c r="C32" s="40"/>
      <c r="D32" s="40"/>
      <c r="E32" s="47" t="s">
        <v>47</v>
      </c>
      <c r="F32" s="123">
        <f>ROUND(SUM(BI97:BI600),2)</f>
        <v>0</v>
      </c>
      <c r="G32" s="40"/>
      <c r="H32" s="40"/>
      <c r="I32" s="124">
        <v>0</v>
      </c>
      <c r="J32" s="123">
        <v>0</v>
      </c>
      <c r="K32" s="43"/>
    </row>
    <row r="33" spans="2:11" s="1" customFormat="1" ht="6.95" customHeight="1">
      <c r="B33" s="39"/>
      <c r="C33" s="40"/>
      <c r="D33" s="40"/>
      <c r="E33" s="40"/>
      <c r="F33" s="40"/>
      <c r="G33" s="40"/>
      <c r="H33" s="40"/>
      <c r="I33" s="111"/>
      <c r="J33" s="40"/>
      <c r="K33" s="43"/>
    </row>
    <row r="34" spans="2:11" s="1" customFormat="1" ht="25.35" customHeight="1">
      <c r="B34" s="39"/>
      <c r="C34" s="125"/>
      <c r="D34" s="126" t="s">
        <v>48</v>
      </c>
      <c r="E34" s="77"/>
      <c r="F34" s="77"/>
      <c r="G34" s="127" t="s">
        <v>49</v>
      </c>
      <c r="H34" s="128" t="s">
        <v>50</v>
      </c>
      <c r="I34" s="129"/>
      <c r="J34" s="130">
        <f>SUM(J25:J32)</f>
        <v>0</v>
      </c>
      <c r="K34" s="131"/>
    </row>
    <row r="35" spans="2:11" s="1" customFormat="1" ht="14.45" customHeight="1">
      <c r="B35" s="54"/>
      <c r="C35" s="55"/>
      <c r="D35" s="55"/>
      <c r="E35" s="55"/>
      <c r="F35" s="55"/>
      <c r="G35" s="55"/>
      <c r="H35" s="55"/>
      <c r="I35" s="132"/>
      <c r="J35" s="55"/>
      <c r="K35" s="56"/>
    </row>
    <row r="39" spans="2:11" s="1" customFormat="1" ht="6.95" customHeight="1">
      <c r="B39" s="133"/>
      <c r="C39" s="134"/>
      <c r="D39" s="134"/>
      <c r="E39" s="134"/>
      <c r="F39" s="134"/>
      <c r="G39" s="134"/>
      <c r="H39" s="134"/>
      <c r="I39" s="135"/>
      <c r="J39" s="134"/>
      <c r="K39" s="136"/>
    </row>
    <row r="40" spans="2:11" s="1" customFormat="1" ht="36.95" customHeight="1">
      <c r="B40" s="39"/>
      <c r="C40" s="28" t="s">
        <v>86</v>
      </c>
      <c r="D40" s="40"/>
      <c r="E40" s="40"/>
      <c r="F40" s="40"/>
      <c r="G40" s="40"/>
      <c r="H40" s="40"/>
      <c r="I40" s="111"/>
      <c r="J40" s="40"/>
      <c r="K40" s="43"/>
    </row>
    <row r="41" spans="2:11" s="1" customFormat="1" ht="6.95" customHeight="1">
      <c r="B41" s="39"/>
      <c r="C41" s="40"/>
      <c r="D41" s="40"/>
      <c r="E41" s="40"/>
      <c r="F41" s="40"/>
      <c r="G41" s="40"/>
      <c r="H41" s="40"/>
      <c r="I41" s="111"/>
      <c r="J41" s="40"/>
      <c r="K41" s="43"/>
    </row>
    <row r="42" spans="2:11" s="1" customFormat="1" ht="14.45" customHeight="1">
      <c r="B42" s="39"/>
      <c r="C42" s="35" t="s">
        <v>18</v>
      </c>
      <c r="D42" s="40"/>
      <c r="E42" s="40"/>
      <c r="F42" s="40"/>
      <c r="G42" s="40"/>
      <c r="H42" s="40"/>
      <c r="I42" s="111"/>
      <c r="J42" s="40"/>
      <c r="K42" s="43"/>
    </row>
    <row r="43" spans="2:11" s="1" customFormat="1" ht="17.25" customHeight="1">
      <c r="B43" s="39"/>
      <c r="C43" s="40"/>
      <c r="D43" s="40"/>
      <c r="E43" s="354" t="str">
        <f>E7</f>
        <v>Stavba objektu DDM na pozemku č.parc. 5/1, k.ú. Jablonná nad Vltavou</v>
      </c>
      <c r="F43" s="355"/>
      <c r="G43" s="355"/>
      <c r="H43" s="355"/>
      <c r="I43" s="111"/>
      <c r="J43" s="40"/>
      <c r="K43" s="43"/>
    </row>
    <row r="44" spans="2:11" s="1" customFormat="1" ht="6.95" customHeight="1">
      <c r="B44" s="39"/>
      <c r="C44" s="40"/>
      <c r="D44" s="40"/>
      <c r="E44" s="40"/>
      <c r="F44" s="40"/>
      <c r="G44" s="40"/>
      <c r="H44" s="40"/>
      <c r="I44" s="111"/>
      <c r="J44" s="40"/>
      <c r="K44" s="43"/>
    </row>
    <row r="45" spans="2:11" s="1" customFormat="1" ht="18" customHeight="1">
      <c r="B45" s="39"/>
      <c r="C45" s="35" t="s">
        <v>23</v>
      </c>
      <c r="D45" s="40"/>
      <c r="E45" s="40"/>
      <c r="F45" s="33" t="str">
        <f>F10</f>
        <v xml:space="preserve"> </v>
      </c>
      <c r="G45" s="40"/>
      <c r="H45" s="40"/>
      <c r="I45" s="112" t="s">
        <v>25</v>
      </c>
      <c r="J45" s="113" t="str">
        <f>IF(J10="","",J10)</f>
        <v>16. 1. 2018</v>
      </c>
      <c r="K45" s="43"/>
    </row>
    <row r="46" spans="2:11" s="1" customFormat="1" ht="6.95" customHeight="1">
      <c r="B46" s="39"/>
      <c r="C46" s="40"/>
      <c r="D46" s="40"/>
      <c r="E46" s="40"/>
      <c r="F46" s="40"/>
      <c r="G46" s="40"/>
      <c r="H46" s="40"/>
      <c r="I46" s="111"/>
      <c r="J46" s="40"/>
      <c r="K46" s="43"/>
    </row>
    <row r="47" spans="2:11" s="1" customFormat="1" ht="13.5">
      <c r="B47" s="39"/>
      <c r="C47" s="35" t="s">
        <v>27</v>
      </c>
      <c r="D47" s="40"/>
      <c r="E47" s="40"/>
      <c r="F47" s="33" t="str">
        <f>E13</f>
        <v>Město Benešov</v>
      </c>
      <c r="G47" s="40"/>
      <c r="H47" s="40"/>
      <c r="I47" s="112" t="s">
        <v>33</v>
      </c>
      <c r="J47" s="323" t="str">
        <f>E19</f>
        <v>Ing. Petr Dědič</v>
      </c>
      <c r="K47" s="43"/>
    </row>
    <row r="48" spans="2:11" s="1" customFormat="1" ht="14.45" customHeight="1">
      <c r="B48" s="39"/>
      <c r="C48" s="35" t="s">
        <v>31</v>
      </c>
      <c r="D48" s="40"/>
      <c r="E48" s="40"/>
      <c r="F48" s="33" t="str">
        <f>IF(E16="","",E16)</f>
        <v/>
      </c>
      <c r="G48" s="40"/>
      <c r="H48" s="40"/>
      <c r="I48" s="111"/>
      <c r="J48" s="356"/>
      <c r="K48" s="43"/>
    </row>
    <row r="49" spans="2:11" s="1" customFormat="1" ht="10.35" customHeight="1">
      <c r="B49" s="39"/>
      <c r="C49" s="40"/>
      <c r="D49" s="40"/>
      <c r="E49" s="40"/>
      <c r="F49" s="40"/>
      <c r="G49" s="40"/>
      <c r="H49" s="40"/>
      <c r="I49" s="111"/>
      <c r="J49" s="40"/>
      <c r="K49" s="43"/>
    </row>
    <row r="50" spans="2:11" s="1" customFormat="1" ht="29.25" customHeight="1">
      <c r="B50" s="39"/>
      <c r="C50" s="137" t="s">
        <v>87</v>
      </c>
      <c r="D50" s="125"/>
      <c r="E50" s="125"/>
      <c r="F50" s="125"/>
      <c r="G50" s="125"/>
      <c r="H50" s="125"/>
      <c r="I50" s="138"/>
      <c r="J50" s="139" t="s">
        <v>88</v>
      </c>
      <c r="K50" s="140"/>
    </row>
    <row r="51" spans="2:11" s="1" customFormat="1" ht="10.35" customHeight="1">
      <c r="B51" s="39"/>
      <c r="C51" s="40"/>
      <c r="D51" s="40"/>
      <c r="E51" s="40"/>
      <c r="F51" s="40"/>
      <c r="G51" s="40"/>
      <c r="H51" s="40"/>
      <c r="I51" s="111"/>
      <c r="J51" s="40"/>
      <c r="K51" s="43"/>
    </row>
    <row r="52" spans="2:47" s="1" customFormat="1" ht="29.25" customHeight="1">
      <c r="B52" s="39"/>
      <c r="C52" s="141" t="s">
        <v>89</v>
      </c>
      <c r="D52" s="40"/>
      <c r="E52" s="40"/>
      <c r="F52" s="40"/>
      <c r="G52" s="40"/>
      <c r="H52" s="40"/>
      <c r="I52" s="111"/>
      <c r="J52" s="121">
        <f>J97</f>
        <v>0</v>
      </c>
      <c r="K52" s="43"/>
      <c r="AU52" s="22" t="s">
        <v>90</v>
      </c>
    </row>
    <row r="53" spans="2:11" s="7" customFormat="1" ht="24.95" customHeight="1">
      <c r="B53" s="142"/>
      <c r="C53" s="143"/>
      <c r="D53" s="144" t="s">
        <v>91</v>
      </c>
      <c r="E53" s="145"/>
      <c r="F53" s="145"/>
      <c r="G53" s="145"/>
      <c r="H53" s="145"/>
      <c r="I53" s="146"/>
      <c r="J53" s="147">
        <f>J98</f>
        <v>0</v>
      </c>
      <c r="K53" s="148"/>
    </row>
    <row r="54" spans="2:11" s="8" customFormat="1" ht="19.9" customHeight="1">
      <c r="B54" s="149"/>
      <c r="C54" s="150"/>
      <c r="D54" s="151" t="s">
        <v>92</v>
      </c>
      <c r="E54" s="152"/>
      <c r="F54" s="152"/>
      <c r="G54" s="152"/>
      <c r="H54" s="152"/>
      <c r="I54" s="153"/>
      <c r="J54" s="154">
        <f>J99</f>
        <v>0</v>
      </c>
      <c r="K54" s="155"/>
    </row>
    <row r="55" spans="2:11" s="8" customFormat="1" ht="19.9" customHeight="1">
      <c r="B55" s="149"/>
      <c r="C55" s="150"/>
      <c r="D55" s="151" t="s">
        <v>93</v>
      </c>
      <c r="E55" s="152"/>
      <c r="F55" s="152"/>
      <c r="G55" s="152"/>
      <c r="H55" s="152"/>
      <c r="I55" s="153"/>
      <c r="J55" s="154">
        <f>J163</f>
        <v>0</v>
      </c>
      <c r="K55" s="155"/>
    </row>
    <row r="56" spans="2:11" s="8" customFormat="1" ht="19.9" customHeight="1">
      <c r="B56" s="149"/>
      <c r="C56" s="150"/>
      <c r="D56" s="151" t="s">
        <v>94</v>
      </c>
      <c r="E56" s="152"/>
      <c r="F56" s="152"/>
      <c r="G56" s="152"/>
      <c r="H56" s="152"/>
      <c r="I56" s="153"/>
      <c r="J56" s="154">
        <f>J184</f>
        <v>0</v>
      </c>
      <c r="K56" s="155"/>
    </row>
    <row r="57" spans="2:11" s="8" customFormat="1" ht="19.9" customHeight="1">
      <c r="B57" s="149"/>
      <c r="C57" s="150"/>
      <c r="D57" s="151" t="s">
        <v>95</v>
      </c>
      <c r="E57" s="152"/>
      <c r="F57" s="152"/>
      <c r="G57" s="152"/>
      <c r="H57" s="152"/>
      <c r="I57" s="153"/>
      <c r="J57" s="154">
        <f>J214</f>
        <v>0</v>
      </c>
      <c r="K57" s="155"/>
    </row>
    <row r="58" spans="2:11" s="8" customFormat="1" ht="19.9" customHeight="1">
      <c r="B58" s="149"/>
      <c r="C58" s="150"/>
      <c r="D58" s="151" t="s">
        <v>96</v>
      </c>
      <c r="E58" s="152"/>
      <c r="F58" s="152"/>
      <c r="G58" s="152"/>
      <c r="H58" s="152"/>
      <c r="I58" s="153"/>
      <c r="J58" s="154">
        <f>J233</f>
        <v>0</v>
      </c>
      <c r="K58" s="155"/>
    </row>
    <row r="59" spans="2:11" s="8" customFormat="1" ht="19.9" customHeight="1">
      <c r="B59" s="149"/>
      <c r="C59" s="150"/>
      <c r="D59" s="151" t="s">
        <v>97</v>
      </c>
      <c r="E59" s="152"/>
      <c r="F59" s="152"/>
      <c r="G59" s="152"/>
      <c r="H59" s="152"/>
      <c r="I59" s="153"/>
      <c r="J59" s="154">
        <f>J280</f>
        <v>0</v>
      </c>
      <c r="K59" s="155"/>
    </row>
    <row r="60" spans="2:11" s="8" customFormat="1" ht="19.9" customHeight="1">
      <c r="B60" s="149"/>
      <c r="C60" s="150"/>
      <c r="D60" s="151" t="s">
        <v>98</v>
      </c>
      <c r="E60" s="152"/>
      <c r="F60" s="152"/>
      <c r="G60" s="152"/>
      <c r="H60" s="152"/>
      <c r="I60" s="153"/>
      <c r="J60" s="154">
        <f>J290</f>
        <v>0</v>
      </c>
      <c r="K60" s="155"/>
    </row>
    <row r="61" spans="2:11" s="8" customFormat="1" ht="19.9" customHeight="1">
      <c r="B61" s="149"/>
      <c r="C61" s="150"/>
      <c r="D61" s="151" t="s">
        <v>99</v>
      </c>
      <c r="E61" s="152"/>
      <c r="F61" s="152"/>
      <c r="G61" s="152"/>
      <c r="H61" s="152"/>
      <c r="I61" s="153"/>
      <c r="J61" s="154">
        <f>J310</f>
        <v>0</v>
      </c>
      <c r="K61" s="155"/>
    </row>
    <row r="62" spans="2:11" s="8" customFormat="1" ht="19.9" customHeight="1">
      <c r="B62" s="149"/>
      <c r="C62" s="150"/>
      <c r="D62" s="151" t="s">
        <v>100</v>
      </c>
      <c r="E62" s="152"/>
      <c r="F62" s="152"/>
      <c r="G62" s="152"/>
      <c r="H62" s="152"/>
      <c r="I62" s="153"/>
      <c r="J62" s="154">
        <f>J334</f>
        <v>0</v>
      </c>
      <c r="K62" s="155"/>
    </row>
    <row r="63" spans="2:11" s="8" customFormat="1" ht="19.9" customHeight="1">
      <c r="B63" s="149"/>
      <c r="C63" s="150"/>
      <c r="D63" s="151" t="s">
        <v>101</v>
      </c>
      <c r="E63" s="152"/>
      <c r="F63" s="152"/>
      <c r="G63" s="152"/>
      <c r="H63" s="152"/>
      <c r="I63" s="153"/>
      <c r="J63" s="154">
        <f>J352</f>
        <v>0</v>
      </c>
      <c r="K63" s="155"/>
    </row>
    <row r="64" spans="2:11" s="7" customFormat="1" ht="24.95" customHeight="1">
      <c r="B64" s="142"/>
      <c r="C64" s="143"/>
      <c r="D64" s="144" t="s">
        <v>102</v>
      </c>
      <c r="E64" s="145"/>
      <c r="F64" s="145"/>
      <c r="G64" s="145"/>
      <c r="H64" s="145"/>
      <c r="I64" s="146"/>
      <c r="J64" s="147">
        <f>J355</f>
        <v>0</v>
      </c>
      <c r="K64" s="148"/>
    </row>
    <row r="65" spans="2:11" s="8" customFormat="1" ht="19.9" customHeight="1">
      <c r="B65" s="149"/>
      <c r="C65" s="150"/>
      <c r="D65" s="151" t="s">
        <v>103</v>
      </c>
      <c r="E65" s="152"/>
      <c r="F65" s="152"/>
      <c r="G65" s="152"/>
      <c r="H65" s="152"/>
      <c r="I65" s="153"/>
      <c r="J65" s="154">
        <f>J356</f>
        <v>0</v>
      </c>
      <c r="K65" s="155"/>
    </row>
    <row r="66" spans="2:11" s="8" customFormat="1" ht="19.9" customHeight="1">
      <c r="B66" s="149"/>
      <c r="C66" s="150"/>
      <c r="D66" s="151" t="s">
        <v>104</v>
      </c>
      <c r="E66" s="152"/>
      <c r="F66" s="152"/>
      <c r="G66" s="152"/>
      <c r="H66" s="152"/>
      <c r="I66" s="153"/>
      <c r="J66" s="154">
        <f>J365</f>
        <v>0</v>
      </c>
      <c r="K66" s="155"/>
    </row>
    <row r="67" spans="2:11" s="8" customFormat="1" ht="19.9" customHeight="1">
      <c r="B67" s="149"/>
      <c r="C67" s="150"/>
      <c r="D67" s="151" t="s">
        <v>105</v>
      </c>
      <c r="E67" s="152"/>
      <c r="F67" s="152"/>
      <c r="G67" s="152"/>
      <c r="H67" s="152"/>
      <c r="I67" s="153"/>
      <c r="J67" s="154">
        <f>J372</f>
        <v>0</v>
      </c>
      <c r="K67" s="155"/>
    </row>
    <row r="68" spans="2:11" s="8" customFormat="1" ht="19.9" customHeight="1">
      <c r="B68" s="149"/>
      <c r="C68" s="150"/>
      <c r="D68" s="151" t="s">
        <v>106</v>
      </c>
      <c r="E68" s="152"/>
      <c r="F68" s="152"/>
      <c r="G68" s="152"/>
      <c r="H68" s="152"/>
      <c r="I68" s="153"/>
      <c r="J68" s="154">
        <f>J383</f>
        <v>0</v>
      </c>
      <c r="K68" s="155"/>
    </row>
    <row r="69" spans="2:11" s="8" customFormat="1" ht="19.9" customHeight="1">
      <c r="B69" s="149"/>
      <c r="C69" s="150"/>
      <c r="D69" s="151" t="s">
        <v>107</v>
      </c>
      <c r="E69" s="152"/>
      <c r="F69" s="152"/>
      <c r="G69" s="152"/>
      <c r="H69" s="152"/>
      <c r="I69" s="153"/>
      <c r="J69" s="154">
        <f>J387</f>
        <v>0</v>
      </c>
      <c r="K69" s="155"/>
    </row>
    <row r="70" spans="2:11" s="8" customFormat="1" ht="19.9" customHeight="1">
      <c r="B70" s="149"/>
      <c r="C70" s="150"/>
      <c r="D70" s="151" t="s">
        <v>108</v>
      </c>
      <c r="E70" s="152"/>
      <c r="F70" s="152"/>
      <c r="G70" s="152"/>
      <c r="H70" s="152"/>
      <c r="I70" s="153"/>
      <c r="J70" s="154">
        <f>J393</f>
        <v>0</v>
      </c>
      <c r="K70" s="155"/>
    </row>
    <row r="71" spans="2:11" s="8" customFormat="1" ht="19.9" customHeight="1">
      <c r="B71" s="149"/>
      <c r="C71" s="150"/>
      <c r="D71" s="151" t="s">
        <v>109</v>
      </c>
      <c r="E71" s="152"/>
      <c r="F71" s="152"/>
      <c r="G71" s="152"/>
      <c r="H71" s="152"/>
      <c r="I71" s="153"/>
      <c r="J71" s="154">
        <f>J395</f>
        <v>0</v>
      </c>
      <c r="K71" s="155"/>
    </row>
    <row r="72" spans="2:11" s="8" customFormat="1" ht="19.9" customHeight="1">
      <c r="B72" s="149"/>
      <c r="C72" s="150"/>
      <c r="D72" s="151" t="s">
        <v>110</v>
      </c>
      <c r="E72" s="152"/>
      <c r="F72" s="152"/>
      <c r="G72" s="152"/>
      <c r="H72" s="152"/>
      <c r="I72" s="153"/>
      <c r="J72" s="154">
        <f>J435</f>
        <v>0</v>
      </c>
      <c r="K72" s="155"/>
    </row>
    <row r="73" spans="2:11" s="8" customFormat="1" ht="19.9" customHeight="1">
      <c r="B73" s="149"/>
      <c r="C73" s="150"/>
      <c r="D73" s="151" t="s">
        <v>111</v>
      </c>
      <c r="E73" s="152"/>
      <c r="F73" s="152"/>
      <c r="G73" s="152"/>
      <c r="H73" s="152"/>
      <c r="I73" s="153"/>
      <c r="J73" s="154">
        <f>J509</f>
        <v>0</v>
      </c>
      <c r="K73" s="155"/>
    </row>
    <row r="74" spans="2:11" s="8" customFormat="1" ht="19.9" customHeight="1">
      <c r="B74" s="149"/>
      <c r="C74" s="150"/>
      <c r="D74" s="151" t="s">
        <v>112</v>
      </c>
      <c r="E74" s="152"/>
      <c r="F74" s="152"/>
      <c r="G74" s="152"/>
      <c r="H74" s="152"/>
      <c r="I74" s="153"/>
      <c r="J74" s="154">
        <f>J523</f>
        <v>0</v>
      </c>
      <c r="K74" s="155"/>
    </row>
    <row r="75" spans="2:11" s="8" customFormat="1" ht="19.9" customHeight="1">
      <c r="B75" s="149"/>
      <c r="C75" s="150"/>
      <c r="D75" s="151" t="s">
        <v>113</v>
      </c>
      <c r="E75" s="152"/>
      <c r="F75" s="152"/>
      <c r="G75" s="152"/>
      <c r="H75" s="152"/>
      <c r="I75" s="153"/>
      <c r="J75" s="154">
        <f>J565</f>
        <v>0</v>
      </c>
      <c r="K75" s="155"/>
    </row>
    <row r="76" spans="2:11" s="8" customFormat="1" ht="19.9" customHeight="1">
      <c r="B76" s="149"/>
      <c r="C76" s="150"/>
      <c r="D76" s="151" t="s">
        <v>114</v>
      </c>
      <c r="E76" s="152"/>
      <c r="F76" s="152"/>
      <c r="G76" s="152"/>
      <c r="H76" s="152"/>
      <c r="I76" s="153"/>
      <c r="J76" s="154">
        <f>J579</f>
        <v>0</v>
      </c>
      <c r="K76" s="155"/>
    </row>
    <row r="77" spans="2:11" s="7" customFormat="1" ht="24.95" customHeight="1">
      <c r="B77" s="142"/>
      <c r="C77" s="143"/>
      <c r="D77" s="144" t="s">
        <v>115</v>
      </c>
      <c r="E77" s="145"/>
      <c r="F77" s="145"/>
      <c r="G77" s="145"/>
      <c r="H77" s="145"/>
      <c r="I77" s="146"/>
      <c r="J77" s="147">
        <f>J589</f>
        <v>0</v>
      </c>
      <c r="K77" s="148"/>
    </row>
    <row r="78" spans="2:11" s="8" customFormat="1" ht="19.9" customHeight="1">
      <c r="B78" s="149"/>
      <c r="C78" s="150"/>
      <c r="D78" s="151" t="s">
        <v>116</v>
      </c>
      <c r="E78" s="152"/>
      <c r="F78" s="152"/>
      <c r="G78" s="152"/>
      <c r="H78" s="152"/>
      <c r="I78" s="153"/>
      <c r="J78" s="154">
        <f>J590</f>
        <v>0</v>
      </c>
      <c r="K78" s="155"/>
    </row>
    <row r="79" spans="2:11" s="7" customFormat="1" ht="24.95" customHeight="1">
      <c r="B79" s="142"/>
      <c r="C79" s="143"/>
      <c r="D79" s="144" t="s">
        <v>117</v>
      </c>
      <c r="E79" s="145"/>
      <c r="F79" s="145"/>
      <c r="G79" s="145"/>
      <c r="H79" s="145"/>
      <c r="I79" s="146"/>
      <c r="J79" s="147">
        <f>J594</f>
        <v>0</v>
      </c>
      <c r="K79" s="148"/>
    </row>
    <row r="80" spans="2:11" s="1" customFormat="1" ht="21.75" customHeight="1">
      <c r="B80" s="39"/>
      <c r="C80" s="40"/>
      <c r="D80" s="40"/>
      <c r="E80" s="40"/>
      <c r="F80" s="40"/>
      <c r="G80" s="40"/>
      <c r="H80" s="40"/>
      <c r="I80" s="111"/>
      <c r="J80" s="40"/>
      <c r="K80" s="43"/>
    </row>
    <row r="81" spans="2:11" s="1" customFormat="1" ht="6.95" customHeight="1">
      <c r="B81" s="54"/>
      <c r="C81" s="55"/>
      <c r="D81" s="55"/>
      <c r="E81" s="55"/>
      <c r="F81" s="55"/>
      <c r="G81" s="55"/>
      <c r="H81" s="55"/>
      <c r="I81" s="132"/>
      <c r="J81" s="55"/>
      <c r="K81" s="56"/>
    </row>
    <row r="85" spans="2:12" s="1" customFormat="1" ht="6.95" customHeight="1">
      <c r="B85" s="57"/>
      <c r="C85" s="58"/>
      <c r="D85" s="58"/>
      <c r="E85" s="58"/>
      <c r="F85" s="58"/>
      <c r="G85" s="58"/>
      <c r="H85" s="58"/>
      <c r="I85" s="135"/>
      <c r="J85" s="58"/>
      <c r="K85" s="58"/>
      <c r="L85" s="59"/>
    </row>
    <row r="86" spans="2:12" s="1" customFormat="1" ht="36.95" customHeight="1">
      <c r="B86" s="39"/>
      <c r="C86" s="60" t="s">
        <v>118</v>
      </c>
      <c r="D86" s="61"/>
      <c r="E86" s="61"/>
      <c r="F86" s="61"/>
      <c r="G86" s="61"/>
      <c r="H86" s="61"/>
      <c r="I86" s="156"/>
      <c r="J86" s="61"/>
      <c r="K86" s="61"/>
      <c r="L86" s="59"/>
    </row>
    <row r="87" spans="2:12" s="1" customFormat="1" ht="6.95" customHeight="1">
      <c r="B87" s="39"/>
      <c r="C87" s="61"/>
      <c r="D87" s="61"/>
      <c r="E87" s="61"/>
      <c r="F87" s="61"/>
      <c r="G87" s="61"/>
      <c r="H87" s="61"/>
      <c r="I87" s="156"/>
      <c r="J87" s="61"/>
      <c r="K87" s="61"/>
      <c r="L87" s="59"/>
    </row>
    <row r="88" spans="2:12" s="1" customFormat="1" ht="14.45" customHeight="1">
      <c r="B88" s="39"/>
      <c r="C88" s="63" t="s">
        <v>18</v>
      </c>
      <c r="D88" s="61"/>
      <c r="E88" s="61"/>
      <c r="F88" s="61"/>
      <c r="G88" s="61"/>
      <c r="H88" s="61"/>
      <c r="I88" s="156"/>
      <c r="J88" s="61"/>
      <c r="K88" s="61"/>
      <c r="L88" s="59"/>
    </row>
    <row r="89" spans="2:12" s="1" customFormat="1" ht="17.25" customHeight="1">
      <c r="B89" s="39"/>
      <c r="C89" s="61"/>
      <c r="D89" s="61"/>
      <c r="E89" s="334" t="str">
        <f>E7</f>
        <v>Stavba objektu DDM na pozemku č.parc. 5/1, k.ú. Jablonná nad Vltavou</v>
      </c>
      <c r="F89" s="357"/>
      <c r="G89" s="357"/>
      <c r="H89" s="357"/>
      <c r="I89" s="156"/>
      <c r="J89" s="61"/>
      <c r="K89" s="61"/>
      <c r="L89" s="59"/>
    </row>
    <row r="90" spans="2:12" s="1" customFormat="1" ht="6.95" customHeight="1">
      <c r="B90" s="39"/>
      <c r="C90" s="61"/>
      <c r="D90" s="61"/>
      <c r="E90" s="61"/>
      <c r="F90" s="61"/>
      <c r="G90" s="61"/>
      <c r="H90" s="61"/>
      <c r="I90" s="156"/>
      <c r="J90" s="61"/>
      <c r="K90" s="61"/>
      <c r="L90" s="59"/>
    </row>
    <row r="91" spans="2:12" s="1" customFormat="1" ht="18" customHeight="1">
      <c r="B91" s="39"/>
      <c r="C91" s="63" t="s">
        <v>23</v>
      </c>
      <c r="D91" s="61"/>
      <c r="E91" s="61"/>
      <c r="F91" s="157" t="str">
        <f>F10</f>
        <v xml:space="preserve"> </v>
      </c>
      <c r="G91" s="61"/>
      <c r="H91" s="61"/>
      <c r="I91" s="158" t="s">
        <v>25</v>
      </c>
      <c r="J91" s="71" t="str">
        <f>IF(J10="","",J10)</f>
        <v>16. 1. 2018</v>
      </c>
      <c r="K91" s="61"/>
      <c r="L91" s="59"/>
    </row>
    <row r="92" spans="2:12" s="1" customFormat="1" ht="6.95" customHeight="1">
      <c r="B92" s="39"/>
      <c r="C92" s="61"/>
      <c r="D92" s="61"/>
      <c r="E92" s="61"/>
      <c r="F92" s="61"/>
      <c r="G92" s="61"/>
      <c r="H92" s="61"/>
      <c r="I92" s="156"/>
      <c r="J92" s="61"/>
      <c r="K92" s="61"/>
      <c r="L92" s="59"/>
    </row>
    <row r="93" spans="2:12" s="1" customFormat="1" ht="13.5">
      <c r="B93" s="39"/>
      <c r="C93" s="63" t="s">
        <v>27</v>
      </c>
      <c r="D93" s="61"/>
      <c r="E93" s="61"/>
      <c r="F93" s="157" t="str">
        <f>E13</f>
        <v>Město Benešov</v>
      </c>
      <c r="G93" s="61"/>
      <c r="H93" s="61"/>
      <c r="I93" s="158" t="s">
        <v>33</v>
      </c>
      <c r="J93" s="157" t="str">
        <f>E19</f>
        <v>Ing. Petr Dědič</v>
      </c>
      <c r="K93" s="61"/>
      <c r="L93" s="59"/>
    </row>
    <row r="94" spans="2:12" s="1" customFormat="1" ht="14.45" customHeight="1">
      <c r="B94" s="39"/>
      <c r="C94" s="63" t="s">
        <v>31</v>
      </c>
      <c r="D94" s="61"/>
      <c r="E94" s="61"/>
      <c r="F94" s="157" t="str">
        <f>IF(E16="","",E16)</f>
        <v/>
      </c>
      <c r="G94" s="61"/>
      <c r="H94" s="61"/>
      <c r="I94" s="156"/>
      <c r="J94" s="61"/>
      <c r="K94" s="61"/>
      <c r="L94" s="59"/>
    </row>
    <row r="95" spans="2:12" s="1" customFormat="1" ht="10.35" customHeight="1">
      <c r="B95" s="39"/>
      <c r="C95" s="61"/>
      <c r="D95" s="61"/>
      <c r="E95" s="61"/>
      <c r="F95" s="61"/>
      <c r="G95" s="61"/>
      <c r="H95" s="61"/>
      <c r="I95" s="156"/>
      <c r="J95" s="61"/>
      <c r="K95" s="61"/>
      <c r="L95" s="59"/>
    </row>
    <row r="96" spans="2:20" s="9" customFormat="1" ht="29.25" customHeight="1">
      <c r="B96" s="159"/>
      <c r="C96" s="160" t="s">
        <v>119</v>
      </c>
      <c r="D96" s="161" t="s">
        <v>57</v>
      </c>
      <c r="E96" s="161" t="s">
        <v>53</v>
      </c>
      <c r="F96" s="161" t="s">
        <v>120</v>
      </c>
      <c r="G96" s="161" t="s">
        <v>121</v>
      </c>
      <c r="H96" s="161" t="s">
        <v>122</v>
      </c>
      <c r="I96" s="162" t="s">
        <v>123</v>
      </c>
      <c r="J96" s="161" t="s">
        <v>88</v>
      </c>
      <c r="K96" s="163" t="s">
        <v>124</v>
      </c>
      <c r="L96" s="164"/>
      <c r="M96" s="79" t="s">
        <v>125</v>
      </c>
      <c r="N96" s="80" t="s">
        <v>42</v>
      </c>
      <c r="O96" s="80" t="s">
        <v>126</v>
      </c>
      <c r="P96" s="80" t="s">
        <v>127</v>
      </c>
      <c r="Q96" s="80" t="s">
        <v>128</v>
      </c>
      <c r="R96" s="80" t="s">
        <v>129</v>
      </c>
      <c r="S96" s="80" t="s">
        <v>130</v>
      </c>
      <c r="T96" s="81" t="s">
        <v>131</v>
      </c>
    </row>
    <row r="97" spans="2:63" s="1" customFormat="1" ht="29.25" customHeight="1">
      <c r="B97" s="39"/>
      <c r="C97" s="85" t="s">
        <v>89</v>
      </c>
      <c r="D97" s="61"/>
      <c r="E97" s="61"/>
      <c r="F97" s="61"/>
      <c r="G97" s="61"/>
      <c r="H97" s="61"/>
      <c r="I97" s="156"/>
      <c r="J97" s="165">
        <f>BK97</f>
        <v>0</v>
      </c>
      <c r="K97" s="61"/>
      <c r="L97" s="59"/>
      <c r="M97" s="82"/>
      <c r="N97" s="83"/>
      <c r="O97" s="83"/>
      <c r="P97" s="166">
        <f>P98+P355+P589+P594</f>
        <v>0</v>
      </c>
      <c r="Q97" s="83"/>
      <c r="R97" s="166">
        <f>R98+R355+R589+R594</f>
        <v>286.75385798</v>
      </c>
      <c r="S97" s="83"/>
      <c r="T97" s="167">
        <f>T98+T355+T589+T594</f>
        <v>43.8456908</v>
      </c>
      <c r="AT97" s="22" t="s">
        <v>71</v>
      </c>
      <c r="AU97" s="22" t="s">
        <v>90</v>
      </c>
      <c r="BK97" s="168">
        <f>BK98+BK355+BK589+BK594</f>
        <v>0</v>
      </c>
    </row>
    <row r="98" spans="2:63" s="10" customFormat="1" ht="37.35" customHeight="1">
      <c r="B98" s="169"/>
      <c r="C98" s="170"/>
      <c r="D98" s="171" t="s">
        <v>71</v>
      </c>
      <c r="E98" s="172" t="s">
        <v>132</v>
      </c>
      <c r="F98" s="172" t="s">
        <v>133</v>
      </c>
      <c r="G98" s="170"/>
      <c r="H98" s="170"/>
      <c r="I98" s="173"/>
      <c r="J98" s="174">
        <f>BK98</f>
        <v>0</v>
      </c>
      <c r="K98" s="170"/>
      <c r="L98" s="175"/>
      <c r="M98" s="176"/>
      <c r="N98" s="177"/>
      <c r="O98" s="177"/>
      <c r="P98" s="178">
        <f>P99+P163+P184+P214+P233+P280+P290+P310+P334+P352</f>
        <v>0</v>
      </c>
      <c r="Q98" s="177"/>
      <c r="R98" s="178">
        <f>R99+R163+R184+R214+R233+R280+R290+R310+R334+R352</f>
        <v>254.42424237000003</v>
      </c>
      <c r="S98" s="177"/>
      <c r="T98" s="179">
        <f>T99+T163+T184+T214+T233+T280+T290+T310+T334+T352</f>
        <v>38.24946</v>
      </c>
      <c r="AR98" s="180" t="s">
        <v>77</v>
      </c>
      <c r="AT98" s="181" t="s">
        <v>71</v>
      </c>
      <c r="AU98" s="181" t="s">
        <v>72</v>
      </c>
      <c r="AY98" s="180" t="s">
        <v>134</v>
      </c>
      <c r="BK98" s="182">
        <f>BK99+BK163+BK184+BK214+BK233+BK280+BK290+BK310+BK334+BK352</f>
        <v>0</v>
      </c>
    </row>
    <row r="99" spans="2:63" s="10" customFormat="1" ht="19.9" customHeight="1">
      <c r="B99" s="169"/>
      <c r="C99" s="170"/>
      <c r="D99" s="171" t="s">
        <v>71</v>
      </c>
      <c r="E99" s="183" t="s">
        <v>77</v>
      </c>
      <c r="F99" s="183" t="s">
        <v>135</v>
      </c>
      <c r="G99" s="170"/>
      <c r="H99" s="170"/>
      <c r="I99" s="173"/>
      <c r="J99" s="184">
        <f>BK99</f>
        <v>0</v>
      </c>
      <c r="K99" s="170"/>
      <c r="L99" s="175"/>
      <c r="M99" s="176"/>
      <c r="N99" s="177"/>
      <c r="O99" s="177"/>
      <c r="P99" s="178">
        <f>SUM(P100:P162)</f>
        <v>0</v>
      </c>
      <c r="Q99" s="177"/>
      <c r="R99" s="178">
        <f>SUM(R100:R162)</f>
        <v>17.969982</v>
      </c>
      <c r="S99" s="177"/>
      <c r="T99" s="179">
        <f>SUM(T100:T162)</f>
        <v>0</v>
      </c>
      <c r="AR99" s="180" t="s">
        <v>77</v>
      </c>
      <c r="AT99" s="181" t="s">
        <v>71</v>
      </c>
      <c r="AU99" s="181" t="s">
        <v>77</v>
      </c>
      <c r="AY99" s="180" t="s">
        <v>134</v>
      </c>
      <c r="BK99" s="182">
        <f>SUM(BK100:BK162)</f>
        <v>0</v>
      </c>
    </row>
    <row r="100" spans="2:65" s="1" customFormat="1" ht="38.25" customHeight="1">
      <c r="B100" s="39"/>
      <c r="C100" s="185" t="s">
        <v>77</v>
      </c>
      <c r="D100" s="185" t="s">
        <v>136</v>
      </c>
      <c r="E100" s="186" t="s">
        <v>137</v>
      </c>
      <c r="F100" s="187" t="s">
        <v>138</v>
      </c>
      <c r="G100" s="188" t="s">
        <v>139</v>
      </c>
      <c r="H100" s="189">
        <v>13.274</v>
      </c>
      <c r="I100" s="190"/>
      <c r="J100" s="191">
        <f>ROUND(I100*H100,2)</f>
        <v>0</v>
      </c>
      <c r="K100" s="187" t="s">
        <v>140</v>
      </c>
      <c r="L100" s="59"/>
      <c r="M100" s="192" t="s">
        <v>21</v>
      </c>
      <c r="N100" s="193" t="s">
        <v>43</v>
      </c>
      <c r="O100" s="40"/>
      <c r="P100" s="194">
        <f>O100*H100</f>
        <v>0</v>
      </c>
      <c r="Q100" s="194">
        <v>0</v>
      </c>
      <c r="R100" s="194">
        <f>Q100*H100</f>
        <v>0</v>
      </c>
      <c r="S100" s="194">
        <v>0</v>
      </c>
      <c r="T100" s="195">
        <f>S100*H100</f>
        <v>0</v>
      </c>
      <c r="AR100" s="22" t="s">
        <v>141</v>
      </c>
      <c r="AT100" s="22" t="s">
        <v>136</v>
      </c>
      <c r="AU100" s="22" t="s">
        <v>84</v>
      </c>
      <c r="AY100" s="22" t="s">
        <v>134</v>
      </c>
      <c r="BE100" s="196">
        <f>IF(N100="základní",J100,0)</f>
        <v>0</v>
      </c>
      <c r="BF100" s="196">
        <f>IF(N100="snížená",J100,0)</f>
        <v>0</v>
      </c>
      <c r="BG100" s="196">
        <f>IF(N100="zákl. přenesená",J100,0)</f>
        <v>0</v>
      </c>
      <c r="BH100" s="196">
        <f>IF(N100="sníž. přenesená",J100,0)</f>
        <v>0</v>
      </c>
      <c r="BI100" s="196">
        <f>IF(N100="nulová",J100,0)</f>
        <v>0</v>
      </c>
      <c r="BJ100" s="22" t="s">
        <v>77</v>
      </c>
      <c r="BK100" s="196">
        <f>ROUND(I100*H100,2)</f>
        <v>0</v>
      </c>
      <c r="BL100" s="22" t="s">
        <v>141</v>
      </c>
      <c r="BM100" s="22" t="s">
        <v>142</v>
      </c>
    </row>
    <row r="101" spans="2:47" s="1" customFormat="1" ht="229.5">
      <c r="B101" s="39"/>
      <c r="C101" s="61"/>
      <c r="D101" s="197" t="s">
        <v>143</v>
      </c>
      <c r="E101" s="61"/>
      <c r="F101" s="198" t="s">
        <v>144</v>
      </c>
      <c r="G101" s="61"/>
      <c r="H101" s="61"/>
      <c r="I101" s="156"/>
      <c r="J101" s="61"/>
      <c r="K101" s="61"/>
      <c r="L101" s="59"/>
      <c r="M101" s="199"/>
      <c r="N101" s="40"/>
      <c r="O101" s="40"/>
      <c r="P101" s="40"/>
      <c r="Q101" s="40"/>
      <c r="R101" s="40"/>
      <c r="S101" s="40"/>
      <c r="T101" s="76"/>
      <c r="AT101" s="22" t="s">
        <v>143</v>
      </c>
      <c r="AU101" s="22" t="s">
        <v>84</v>
      </c>
    </row>
    <row r="102" spans="2:51" s="11" customFormat="1" ht="13.5">
      <c r="B102" s="200"/>
      <c r="C102" s="201"/>
      <c r="D102" s="197" t="s">
        <v>145</v>
      </c>
      <c r="E102" s="202" t="s">
        <v>21</v>
      </c>
      <c r="F102" s="203" t="s">
        <v>146</v>
      </c>
      <c r="G102" s="201"/>
      <c r="H102" s="204">
        <v>4.944</v>
      </c>
      <c r="I102" s="205"/>
      <c r="J102" s="201"/>
      <c r="K102" s="201"/>
      <c r="L102" s="206"/>
      <c r="M102" s="207"/>
      <c r="N102" s="208"/>
      <c r="O102" s="208"/>
      <c r="P102" s="208"/>
      <c r="Q102" s="208"/>
      <c r="R102" s="208"/>
      <c r="S102" s="208"/>
      <c r="T102" s="209"/>
      <c r="AT102" s="210" t="s">
        <v>145</v>
      </c>
      <c r="AU102" s="210" t="s">
        <v>84</v>
      </c>
      <c r="AV102" s="11" t="s">
        <v>84</v>
      </c>
      <c r="AW102" s="11" t="s">
        <v>35</v>
      </c>
      <c r="AX102" s="11" t="s">
        <v>72</v>
      </c>
      <c r="AY102" s="210" t="s">
        <v>134</v>
      </c>
    </row>
    <row r="103" spans="2:51" s="11" customFormat="1" ht="13.5">
      <c r="B103" s="200"/>
      <c r="C103" s="201"/>
      <c r="D103" s="197" t="s">
        <v>145</v>
      </c>
      <c r="E103" s="202" t="s">
        <v>21</v>
      </c>
      <c r="F103" s="203" t="s">
        <v>147</v>
      </c>
      <c r="G103" s="201"/>
      <c r="H103" s="204">
        <v>0.98</v>
      </c>
      <c r="I103" s="205"/>
      <c r="J103" s="201"/>
      <c r="K103" s="201"/>
      <c r="L103" s="206"/>
      <c r="M103" s="207"/>
      <c r="N103" s="208"/>
      <c r="O103" s="208"/>
      <c r="P103" s="208"/>
      <c r="Q103" s="208"/>
      <c r="R103" s="208"/>
      <c r="S103" s="208"/>
      <c r="T103" s="209"/>
      <c r="AT103" s="210" t="s">
        <v>145</v>
      </c>
      <c r="AU103" s="210" t="s">
        <v>84</v>
      </c>
      <c r="AV103" s="11" t="s">
        <v>84</v>
      </c>
      <c r="AW103" s="11" t="s">
        <v>35</v>
      </c>
      <c r="AX103" s="11" t="s">
        <v>72</v>
      </c>
      <c r="AY103" s="210" t="s">
        <v>134</v>
      </c>
    </row>
    <row r="104" spans="2:51" s="11" customFormat="1" ht="13.5">
      <c r="B104" s="200"/>
      <c r="C104" s="201"/>
      <c r="D104" s="197" t="s">
        <v>145</v>
      </c>
      <c r="E104" s="202" t="s">
        <v>21</v>
      </c>
      <c r="F104" s="203" t="s">
        <v>148</v>
      </c>
      <c r="G104" s="201"/>
      <c r="H104" s="204">
        <v>4.024</v>
      </c>
      <c r="I104" s="205"/>
      <c r="J104" s="201"/>
      <c r="K104" s="201"/>
      <c r="L104" s="206"/>
      <c r="M104" s="207"/>
      <c r="N104" s="208"/>
      <c r="O104" s="208"/>
      <c r="P104" s="208"/>
      <c r="Q104" s="208"/>
      <c r="R104" s="208"/>
      <c r="S104" s="208"/>
      <c r="T104" s="209"/>
      <c r="AT104" s="210" t="s">
        <v>145</v>
      </c>
      <c r="AU104" s="210" t="s">
        <v>84</v>
      </c>
      <c r="AV104" s="11" t="s">
        <v>84</v>
      </c>
      <c r="AW104" s="11" t="s">
        <v>35</v>
      </c>
      <c r="AX104" s="11" t="s">
        <v>72</v>
      </c>
      <c r="AY104" s="210" t="s">
        <v>134</v>
      </c>
    </row>
    <row r="105" spans="2:51" s="11" customFormat="1" ht="13.5">
      <c r="B105" s="200"/>
      <c r="C105" s="201"/>
      <c r="D105" s="197" t="s">
        <v>145</v>
      </c>
      <c r="E105" s="202" t="s">
        <v>21</v>
      </c>
      <c r="F105" s="203" t="s">
        <v>149</v>
      </c>
      <c r="G105" s="201"/>
      <c r="H105" s="204">
        <v>3.326</v>
      </c>
      <c r="I105" s="205"/>
      <c r="J105" s="201"/>
      <c r="K105" s="201"/>
      <c r="L105" s="206"/>
      <c r="M105" s="207"/>
      <c r="N105" s="208"/>
      <c r="O105" s="208"/>
      <c r="P105" s="208"/>
      <c r="Q105" s="208"/>
      <c r="R105" s="208"/>
      <c r="S105" s="208"/>
      <c r="T105" s="209"/>
      <c r="AT105" s="210" t="s">
        <v>145</v>
      </c>
      <c r="AU105" s="210" t="s">
        <v>84</v>
      </c>
      <c r="AV105" s="11" t="s">
        <v>84</v>
      </c>
      <c r="AW105" s="11" t="s">
        <v>35</v>
      </c>
      <c r="AX105" s="11" t="s">
        <v>72</v>
      </c>
      <c r="AY105" s="210" t="s">
        <v>134</v>
      </c>
    </row>
    <row r="106" spans="2:65" s="1" customFormat="1" ht="38.25" customHeight="1">
      <c r="B106" s="39"/>
      <c r="C106" s="185" t="s">
        <v>84</v>
      </c>
      <c r="D106" s="185" t="s">
        <v>136</v>
      </c>
      <c r="E106" s="186" t="s">
        <v>150</v>
      </c>
      <c r="F106" s="187" t="s">
        <v>151</v>
      </c>
      <c r="G106" s="188" t="s">
        <v>139</v>
      </c>
      <c r="H106" s="189">
        <v>3.504</v>
      </c>
      <c r="I106" s="190"/>
      <c r="J106" s="191">
        <f>ROUND(I106*H106,2)</f>
        <v>0</v>
      </c>
      <c r="K106" s="187" t="s">
        <v>140</v>
      </c>
      <c r="L106" s="59"/>
      <c r="M106" s="192" t="s">
        <v>21</v>
      </c>
      <c r="N106" s="193" t="s">
        <v>43</v>
      </c>
      <c r="O106" s="40"/>
      <c r="P106" s="194">
        <f>O106*H106</f>
        <v>0</v>
      </c>
      <c r="Q106" s="194">
        <v>0</v>
      </c>
      <c r="R106" s="194">
        <f>Q106*H106</f>
        <v>0</v>
      </c>
      <c r="S106" s="194">
        <v>0</v>
      </c>
      <c r="T106" s="195">
        <f>S106*H106</f>
        <v>0</v>
      </c>
      <c r="AR106" s="22" t="s">
        <v>141</v>
      </c>
      <c r="AT106" s="22" t="s">
        <v>136</v>
      </c>
      <c r="AU106" s="22" t="s">
        <v>84</v>
      </c>
      <c r="AY106" s="22" t="s">
        <v>134</v>
      </c>
      <c r="BE106" s="196">
        <f>IF(N106="základní",J106,0)</f>
        <v>0</v>
      </c>
      <c r="BF106" s="196">
        <f>IF(N106="snížená",J106,0)</f>
        <v>0</v>
      </c>
      <c r="BG106" s="196">
        <f>IF(N106="zákl. přenesená",J106,0)</f>
        <v>0</v>
      </c>
      <c r="BH106" s="196">
        <f>IF(N106="sníž. přenesená",J106,0)</f>
        <v>0</v>
      </c>
      <c r="BI106" s="196">
        <f>IF(N106="nulová",J106,0)</f>
        <v>0</v>
      </c>
      <c r="BJ106" s="22" t="s">
        <v>77</v>
      </c>
      <c r="BK106" s="196">
        <f>ROUND(I106*H106,2)</f>
        <v>0</v>
      </c>
      <c r="BL106" s="22" t="s">
        <v>141</v>
      </c>
      <c r="BM106" s="22" t="s">
        <v>152</v>
      </c>
    </row>
    <row r="107" spans="2:47" s="1" customFormat="1" ht="94.5">
      <c r="B107" s="39"/>
      <c r="C107" s="61"/>
      <c r="D107" s="197" t="s">
        <v>143</v>
      </c>
      <c r="E107" s="61"/>
      <c r="F107" s="198" t="s">
        <v>153</v>
      </c>
      <c r="G107" s="61"/>
      <c r="H107" s="61"/>
      <c r="I107" s="156"/>
      <c r="J107" s="61"/>
      <c r="K107" s="61"/>
      <c r="L107" s="59"/>
      <c r="M107" s="199"/>
      <c r="N107" s="40"/>
      <c r="O107" s="40"/>
      <c r="P107" s="40"/>
      <c r="Q107" s="40"/>
      <c r="R107" s="40"/>
      <c r="S107" s="40"/>
      <c r="T107" s="76"/>
      <c r="AT107" s="22" t="s">
        <v>143</v>
      </c>
      <c r="AU107" s="22" t="s">
        <v>84</v>
      </c>
    </row>
    <row r="108" spans="2:51" s="11" customFormat="1" ht="13.5">
      <c r="B108" s="200"/>
      <c r="C108" s="201"/>
      <c r="D108" s="197" t="s">
        <v>145</v>
      </c>
      <c r="E108" s="202" t="s">
        <v>21</v>
      </c>
      <c r="F108" s="203" t="s">
        <v>154</v>
      </c>
      <c r="G108" s="201"/>
      <c r="H108" s="204">
        <v>3.504</v>
      </c>
      <c r="I108" s="205"/>
      <c r="J108" s="201"/>
      <c r="K108" s="201"/>
      <c r="L108" s="206"/>
      <c r="M108" s="207"/>
      <c r="N108" s="208"/>
      <c r="O108" s="208"/>
      <c r="P108" s="208"/>
      <c r="Q108" s="208"/>
      <c r="R108" s="208"/>
      <c r="S108" s="208"/>
      <c r="T108" s="209"/>
      <c r="AT108" s="210" t="s">
        <v>145</v>
      </c>
      <c r="AU108" s="210" t="s">
        <v>84</v>
      </c>
      <c r="AV108" s="11" t="s">
        <v>84</v>
      </c>
      <c r="AW108" s="11" t="s">
        <v>35</v>
      </c>
      <c r="AX108" s="11" t="s">
        <v>72</v>
      </c>
      <c r="AY108" s="210" t="s">
        <v>134</v>
      </c>
    </row>
    <row r="109" spans="2:65" s="1" customFormat="1" ht="38.25" customHeight="1">
      <c r="B109" s="39"/>
      <c r="C109" s="185" t="s">
        <v>155</v>
      </c>
      <c r="D109" s="185" t="s">
        <v>136</v>
      </c>
      <c r="E109" s="186" t="s">
        <v>156</v>
      </c>
      <c r="F109" s="187" t="s">
        <v>157</v>
      </c>
      <c r="G109" s="188" t="s">
        <v>139</v>
      </c>
      <c r="H109" s="189">
        <v>12.551</v>
      </c>
      <c r="I109" s="190"/>
      <c r="J109" s="191">
        <f>ROUND(I109*H109,2)</f>
        <v>0</v>
      </c>
      <c r="K109" s="187" t="s">
        <v>140</v>
      </c>
      <c r="L109" s="59"/>
      <c r="M109" s="192" t="s">
        <v>21</v>
      </c>
      <c r="N109" s="193" t="s">
        <v>43</v>
      </c>
      <c r="O109" s="40"/>
      <c r="P109" s="194">
        <f>O109*H109</f>
        <v>0</v>
      </c>
      <c r="Q109" s="194">
        <v>0</v>
      </c>
      <c r="R109" s="194">
        <f>Q109*H109</f>
        <v>0</v>
      </c>
      <c r="S109" s="194">
        <v>0</v>
      </c>
      <c r="T109" s="195">
        <f>S109*H109</f>
        <v>0</v>
      </c>
      <c r="AR109" s="22" t="s">
        <v>141</v>
      </c>
      <c r="AT109" s="22" t="s">
        <v>136</v>
      </c>
      <c r="AU109" s="22" t="s">
        <v>84</v>
      </c>
      <c r="AY109" s="22" t="s">
        <v>134</v>
      </c>
      <c r="BE109" s="196">
        <f>IF(N109="základní",J109,0)</f>
        <v>0</v>
      </c>
      <c r="BF109" s="196">
        <f>IF(N109="snížená",J109,0)</f>
        <v>0</v>
      </c>
      <c r="BG109" s="196">
        <f>IF(N109="zákl. přenesená",J109,0)</f>
        <v>0</v>
      </c>
      <c r="BH109" s="196">
        <f>IF(N109="sníž. přenesená",J109,0)</f>
        <v>0</v>
      </c>
      <c r="BI109" s="196">
        <f>IF(N109="nulová",J109,0)</f>
        <v>0</v>
      </c>
      <c r="BJ109" s="22" t="s">
        <v>77</v>
      </c>
      <c r="BK109" s="196">
        <f>ROUND(I109*H109,2)</f>
        <v>0</v>
      </c>
      <c r="BL109" s="22" t="s">
        <v>141</v>
      </c>
      <c r="BM109" s="22" t="s">
        <v>158</v>
      </c>
    </row>
    <row r="110" spans="2:47" s="1" customFormat="1" ht="54">
      <c r="B110" s="39"/>
      <c r="C110" s="61"/>
      <c r="D110" s="197" t="s">
        <v>143</v>
      </c>
      <c r="E110" s="61"/>
      <c r="F110" s="198" t="s">
        <v>159</v>
      </c>
      <c r="G110" s="61"/>
      <c r="H110" s="61"/>
      <c r="I110" s="156"/>
      <c r="J110" s="61"/>
      <c r="K110" s="61"/>
      <c r="L110" s="59"/>
      <c r="M110" s="199"/>
      <c r="N110" s="40"/>
      <c r="O110" s="40"/>
      <c r="P110" s="40"/>
      <c r="Q110" s="40"/>
      <c r="R110" s="40"/>
      <c r="S110" s="40"/>
      <c r="T110" s="76"/>
      <c r="AT110" s="22" t="s">
        <v>143</v>
      </c>
      <c r="AU110" s="22" t="s">
        <v>84</v>
      </c>
    </row>
    <row r="111" spans="2:51" s="11" customFormat="1" ht="13.5">
      <c r="B111" s="200"/>
      <c r="C111" s="201"/>
      <c r="D111" s="197" t="s">
        <v>145</v>
      </c>
      <c r="E111" s="202" t="s">
        <v>21</v>
      </c>
      <c r="F111" s="203" t="s">
        <v>160</v>
      </c>
      <c r="G111" s="201"/>
      <c r="H111" s="204">
        <v>2.541</v>
      </c>
      <c r="I111" s="205"/>
      <c r="J111" s="201"/>
      <c r="K111" s="201"/>
      <c r="L111" s="206"/>
      <c r="M111" s="207"/>
      <c r="N111" s="208"/>
      <c r="O111" s="208"/>
      <c r="P111" s="208"/>
      <c r="Q111" s="208"/>
      <c r="R111" s="208"/>
      <c r="S111" s="208"/>
      <c r="T111" s="209"/>
      <c r="AT111" s="210" t="s">
        <v>145</v>
      </c>
      <c r="AU111" s="210" t="s">
        <v>84</v>
      </c>
      <c r="AV111" s="11" t="s">
        <v>84</v>
      </c>
      <c r="AW111" s="11" t="s">
        <v>35</v>
      </c>
      <c r="AX111" s="11" t="s">
        <v>72</v>
      </c>
      <c r="AY111" s="210" t="s">
        <v>134</v>
      </c>
    </row>
    <row r="112" spans="2:51" s="11" customFormat="1" ht="13.5">
      <c r="B112" s="200"/>
      <c r="C112" s="201"/>
      <c r="D112" s="197" t="s">
        <v>145</v>
      </c>
      <c r="E112" s="202" t="s">
        <v>21</v>
      </c>
      <c r="F112" s="203" t="s">
        <v>161</v>
      </c>
      <c r="G112" s="201"/>
      <c r="H112" s="204">
        <v>1.672</v>
      </c>
      <c r="I112" s="205"/>
      <c r="J112" s="201"/>
      <c r="K112" s="201"/>
      <c r="L112" s="206"/>
      <c r="M112" s="207"/>
      <c r="N112" s="208"/>
      <c r="O112" s="208"/>
      <c r="P112" s="208"/>
      <c r="Q112" s="208"/>
      <c r="R112" s="208"/>
      <c r="S112" s="208"/>
      <c r="T112" s="209"/>
      <c r="AT112" s="210" t="s">
        <v>145</v>
      </c>
      <c r="AU112" s="210" t="s">
        <v>84</v>
      </c>
      <c r="AV112" s="11" t="s">
        <v>84</v>
      </c>
      <c r="AW112" s="11" t="s">
        <v>35</v>
      </c>
      <c r="AX112" s="11" t="s">
        <v>72</v>
      </c>
      <c r="AY112" s="210" t="s">
        <v>134</v>
      </c>
    </row>
    <row r="113" spans="2:51" s="11" customFormat="1" ht="13.5">
      <c r="B113" s="200"/>
      <c r="C113" s="201"/>
      <c r="D113" s="197" t="s">
        <v>145</v>
      </c>
      <c r="E113" s="202" t="s">
        <v>21</v>
      </c>
      <c r="F113" s="203" t="s">
        <v>162</v>
      </c>
      <c r="G113" s="201"/>
      <c r="H113" s="204">
        <v>8.338</v>
      </c>
      <c r="I113" s="205"/>
      <c r="J113" s="201"/>
      <c r="K113" s="201"/>
      <c r="L113" s="206"/>
      <c r="M113" s="207"/>
      <c r="N113" s="208"/>
      <c r="O113" s="208"/>
      <c r="P113" s="208"/>
      <c r="Q113" s="208"/>
      <c r="R113" s="208"/>
      <c r="S113" s="208"/>
      <c r="T113" s="209"/>
      <c r="AT113" s="210" t="s">
        <v>145</v>
      </c>
      <c r="AU113" s="210" t="s">
        <v>84</v>
      </c>
      <c r="AV113" s="11" t="s">
        <v>84</v>
      </c>
      <c r="AW113" s="11" t="s">
        <v>35</v>
      </c>
      <c r="AX113" s="11" t="s">
        <v>72</v>
      </c>
      <c r="AY113" s="210" t="s">
        <v>134</v>
      </c>
    </row>
    <row r="114" spans="2:65" s="1" customFormat="1" ht="25.5" customHeight="1">
      <c r="B114" s="39"/>
      <c r="C114" s="185" t="s">
        <v>141</v>
      </c>
      <c r="D114" s="185" t="s">
        <v>136</v>
      </c>
      <c r="E114" s="186" t="s">
        <v>163</v>
      </c>
      <c r="F114" s="187" t="s">
        <v>164</v>
      </c>
      <c r="G114" s="188" t="s">
        <v>139</v>
      </c>
      <c r="H114" s="189">
        <v>89.512</v>
      </c>
      <c r="I114" s="190"/>
      <c r="J114" s="191">
        <f>ROUND(I114*H114,2)</f>
        <v>0</v>
      </c>
      <c r="K114" s="187" t="s">
        <v>140</v>
      </c>
      <c r="L114" s="59"/>
      <c r="M114" s="192" t="s">
        <v>21</v>
      </c>
      <c r="N114" s="193" t="s">
        <v>43</v>
      </c>
      <c r="O114" s="40"/>
      <c r="P114" s="194">
        <f>O114*H114</f>
        <v>0</v>
      </c>
      <c r="Q114" s="194">
        <v>0</v>
      </c>
      <c r="R114" s="194">
        <f>Q114*H114</f>
        <v>0</v>
      </c>
      <c r="S114" s="194">
        <v>0</v>
      </c>
      <c r="T114" s="195">
        <f>S114*H114</f>
        <v>0</v>
      </c>
      <c r="AR114" s="22" t="s">
        <v>141</v>
      </c>
      <c r="AT114" s="22" t="s">
        <v>136</v>
      </c>
      <c r="AU114" s="22" t="s">
        <v>84</v>
      </c>
      <c r="AY114" s="22" t="s">
        <v>134</v>
      </c>
      <c r="BE114" s="196">
        <f>IF(N114="základní",J114,0)</f>
        <v>0</v>
      </c>
      <c r="BF114" s="196">
        <f>IF(N114="snížená",J114,0)</f>
        <v>0</v>
      </c>
      <c r="BG114" s="196">
        <f>IF(N114="zákl. přenesená",J114,0)</f>
        <v>0</v>
      </c>
      <c r="BH114" s="196">
        <f>IF(N114="sníž. přenesená",J114,0)</f>
        <v>0</v>
      </c>
      <c r="BI114" s="196">
        <f>IF(N114="nulová",J114,0)</f>
        <v>0</v>
      </c>
      <c r="BJ114" s="22" t="s">
        <v>77</v>
      </c>
      <c r="BK114" s="196">
        <f>ROUND(I114*H114,2)</f>
        <v>0</v>
      </c>
      <c r="BL114" s="22" t="s">
        <v>141</v>
      </c>
      <c r="BM114" s="22" t="s">
        <v>165</v>
      </c>
    </row>
    <row r="115" spans="2:47" s="1" customFormat="1" ht="94.5">
      <c r="B115" s="39"/>
      <c r="C115" s="61"/>
      <c r="D115" s="197" t="s">
        <v>143</v>
      </c>
      <c r="E115" s="61"/>
      <c r="F115" s="198" t="s">
        <v>166</v>
      </c>
      <c r="G115" s="61"/>
      <c r="H115" s="61"/>
      <c r="I115" s="156"/>
      <c r="J115" s="61"/>
      <c r="K115" s="61"/>
      <c r="L115" s="59"/>
      <c r="M115" s="199"/>
      <c r="N115" s="40"/>
      <c r="O115" s="40"/>
      <c r="P115" s="40"/>
      <c r="Q115" s="40"/>
      <c r="R115" s="40"/>
      <c r="S115" s="40"/>
      <c r="T115" s="76"/>
      <c r="AT115" s="22" t="s">
        <v>143</v>
      </c>
      <c r="AU115" s="22" t="s">
        <v>84</v>
      </c>
    </row>
    <row r="116" spans="2:51" s="11" customFormat="1" ht="13.5">
      <c r="B116" s="200"/>
      <c r="C116" s="201"/>
      <c r="D116" s="197" t="s">
        <v>145</v>
      </c>
      <c r="E116" s="202" t="s">
        <v>21</v>
      </c>
      <c r="F116" s="203" t="s">
        <v>167</v>
      </c>
      <c r="G116" s="201"/>
      <c r="H116" s="204">
        <v>89.512</v>
      </c>
      <c r="I116" s="205"/>
      <c r="J116" s="201"/>
      <c r="K116" s="201"/>
      <c r="L116" s="206"/>
      <c r="M116" s="207"/>
      <c r="N116" s="208"/>
      <c r="O116" s="208"/>
      <c r="P116" s="208"/>
      <c r="Q116" s="208"/>
      <c r="R116" s="208"/>
      <c r="S116" s="208"/>
      <c r="T116" s="209"/>
      <c r="AT116" s="210" t="s">
        <v>145</v>
      </c>
      <c r="AU116" s="210" t="s">
        <v>84</v>
      </c>
      <c r="AV116" s="11" t="s">
        <v>84</v>
      </c>
      <c r="AW116" s="11" t="s">
        <v>35</v>
      </c>
      <c r="AX116" s="11" t="s">
        <v>72</v>
      </c>
      <c r="AY116" s="210" t="s">
        <v>134</v>
      </c>
    </row>
    <row r="117" spans="2:65" s="1" customFormat="1" ht="25.5" customHeight="1">
      <c r="B117" s="39"/>
      <c r="C117" s="185" t="s">
        <v>168</v>
      </c>
      <c r="D117" s="185" t="s">
        <v>136</v>
      </c>
      <c r="E117" s="186" t="s">
        <v>169</v>
      </c>
      <c r="F117" s="187" t="s">
        <v>170</v>
      </c>
      <c r="G117" s="188" t="s">
        <v>139</v>
      </c>
      <c r="H117" s="189">
        <v>89.512</v>
      </c>
      <c r="I117" s="190"/>
      <c r="J117" s="191">
        <f>ROUND(I117*H117,2)</f>
        <v>0</v>
      </c>
      <c r="K117" s="187" t="s">
        <v>140</v>
      </c>
      <c r="L117" s="59"/>
      <c r="M117" s="192" t="s">
        <v>21</v>
      </c>
      <c r="N117" s="193" t="s">
        <v>43</v>
      </c>
      <c r="O117" s="40"/>
      <c r="P117" s="194">
        <f>O117*H117</f>
        <v>0</v>
      </c>
      <c r="Q117" s="194">
        <v>0</v>
      </c>
      <c r="R117" s="194">
        <f>Q117*H117</f>
        <v>0</v>
      </c>
      <c r="S117" s="194">
        <v>0</v>
      </c>
      <c r="T117" s="195">
        <f>S117*H117</f>
        <v>0</v>
      </c>
      <c r="AR117" s="22" t="s">
        <v>141</v>
      </c>
      <c r="AT117" s="22" t="s">
        <v>136</v>
      </c>
      <c r="AU117" s="22" t="s">
        <v>84</v>
      </c>
      <c r="AY117" s="22" t="s">
        <v>134</v>
      </c>
      <c r="BE117" s="196">
        <f>IF(N117="základní",J117,0)</f>
        <v>0</v>
      </c>
      <c r="BF117" s="196">
        <f>IF(N117="snížená",J117,0)</f>
        <v>0</v>
      </c>
      <c r="BG117" s="196">
        <f>IF(N117="zákl. přenesená",J117,0)</f>
        <v>0</v>
      </c>
      <c r="BH117" s="196">
        <f>IF(N117="sníž. přenesená",J117,0)</f>
        <v>0</v>
      </c>
      <c r="BI117" s="196">
        <f>IF(N117="nulová",J117,0)</f>
        <v>0</v>
      </c>
      <c r="BJ117" s="22" t="s">
        <v>77</v>
      </c>
      <c r="BK117" s="196">
        <f>ROUND(I117*H117,2)</f>
        <v>0</v>
      </c>
      <c r="BL117" s="22" t="s">
        <v>141</v>
      </c>
      <c r="BM117" s="22" t="s">
        <v>171</v>
      </c>
    </row>
    <row r="118" spans="2:47" s="1" customFormat="1" ht="94.5">
      <c r="B118" s="39"/>
      <c r="C118" s="61"/>
      <c r="D118" s="197" t="s">
        <v>143</v>
      </c>
      <c r="E118" s="61"/>
      <c r="F118" s="198" t="s">
        <v>166</v>
      </c>
      <c r="G118" s="61"/>
      <c r="H118" s="61"/>
      <c r="I118" s="156"/>
      <c r="J118" s="61"/>
      <c r="K118" s="61"/>
      <c r="L118" s="59"/>
      <c r="M118" s="199"/>
      <c r="N118" s="40"/>
      <c r="O118" s="40"/>
      <c r="P118" s="40"/>
      <c r="Q118" s="40"/>
      <c r="R118" s="40"/>
      <c r="S118" s="40"/>
      <c r="T118" s="76"/>
      <c r="AT118" s="22" t="s">
        <v>143</v>
      </c>
      <c r="AU118" s="22" t="s">
        <v>84</v>
      </c>
    </row>
    <row r="119" spans="2:65" s="1" customFormat="1" ht="38.25" customHeight="1">
      <c r="B119" s="39"/>
      <c r="C119" s="185" t="s">
        <v>172</v>
      </c>
      <c r="D119" s="185" t="s">
        <v>136</v>
      </c>
      <c r="E119" s="186" t="s">
        <v>173</v>
      </c>
      <c r="F119" s="187" t="s">
        <v>174</v>
      </c>
      <c r="G119" s="188" t="s">
        <v>139</v>
      </c>
      <c r="H119" s="189">
        <v>52.751</v>
      </c>
      <c r="I119" s="190"/>
      <c r="J119" s="191">
        <f>ROUND(I119*H119,2)</f>
        <v>0</v>
      </c>
      <c r="K119" s="187" t="s">
        <v>140</v>
      </c>
      <c r="L119" s="59"/>
      <c r="M119" s="192" t="s">
        <v>21</v>
      </c>
      <c r="N119" s="193" t="s">
        <v>43</v>
      </c>
      <c r="O119" s="40"/>
      <c r="P119" s="194">
        <f>O119*H119</f>
        <v>0</v>
      </c>
      <c r="Q119" s="194">
        <v>0</v>
      </c>
      <c r="R119" s="194">
        <f>Q119*H119</f>
        <v>0</v>
      </c>
      <c r="S119" s="194">
        <v>0</v>
      </c>
      <c r="T119" s="195">
        <f>S119*H119</f>
        <v>0</v>
      </c>
      <c r="AR119" s="22" t="s">
        <v>141</v>
      </c>
      <c r="AT119" s="22" t="s">
        <v>136</v>
      </c>
      <c r="AU119" s="22" t="s">
        <v>84</v>
      </c>
      <c r="AY119" s="22" t="s">
        <v>134</v>
      </c>
      <c r="BE119" s="196">
        <f>IF(N119="základní",J119,0)</f>
        <v>0</v>
      </c>
      <c r="BF119" s="196">
        <f>IF(N119="snížená",J119,0)</f>
        <v>0</v>
      </c>
      <c r="BG119" s="196">
        <f>IF(N119="zákl. přenesená",J119,0)</f>
        <v>0</v>
      </c>
      <c r="BH119" s="196">
        <f>IF(N119="sníž. přenesená",J119,0)</f>
        <v>0</v>
      </c>
      <c r="BI119" s="196">
        <f>IF(N119="nulová",J119,0)</f>
        <v>0</v>
      </c>
      <c r="BJ119" s="22" t="s">
        <v>77</v>
      </c>
      <c r="BK119" s="196">
        <f>ROUND(I119*H119,2)</f>
        <v>0</v>
      </c>
      <c r="BL119" s="22" t="s">
        <v>141</v>
      </c>
      <c r="BM119" s="22" t="s">
        <v>175</v>
      </c>
    </row>
    <row r="120" spans="2:47" s="1" customFormat="1" ht="54">
      <c r="B120" s="39"/>
      <c r="C120" s="61"/>
      <c r="D120" s="197" t="s">
        <v>143</v>
      </c>
      <c r="E120" s="61"/>
      <c r="F120" s="198" t="s">
        <v>176</v>
      </c>
      <c r="G120" s="61"/>
      <c r="H120" s="61"/>
      <c r="I120" s="156"/>
      <c r="J120" s="61"/>
      <c r="K120" s="61"/>
      <c r="L120" s="59"/>
      <c r="M120" s="199"/>
      <c r="N120" s="40"/>
      <c r="O120" s="40"/>
      <c r="P120" s="40"/>
      <c r="Q120" s="40"/>
      <c r="R120" s="40"/>
      <c r="S120" s="40"/>
      <c r="T120" s="76"/>
      <c r="AT120" s="22" t="s">
        <v>143</v>
      </c>
      <c r="AU120" s="22" t="s">
        <v>84</v>
      </c>
    </row>
    <row r="121" spans="2:51" s="11" customFormat="1" ht="13.5">
      <c r="B121" s="200"/>
      <c r="C121" s="201"/>
      <c r="D121" s="197" t="s">
        <v>145</v>
      </c>
      <c r="E121" s="202" t="s">
        <v>21</v>
      </c>
      <c r="F121" s="203" t="s">
        <v>177</v>
      </c>
      <c r="G121" s="201"/>
      <c r="H121" s="204">
        <v>9.801</v>
      </c>
      <c r="I121" s="205"/>
      <c r="J121" s="201"/>
      <c r="K121" s="201"/>
      <c r="L121" s="206"/>
      <c r="M121" s="207"/>
      <c r="N121" s="208"/>
      <c r="O121" s="208"/>
      <c r="P121" s="208"/>
      <c r="Q121" s="208"/>
      <c r="R121" s="208"/>
      <c r="S121" s="208"/>
      <c r="T121" s="209"/>
      <c r="AT121" s="210" t="s">
        <v>145</v>
      </c>
      <c r="AU121" s="210" t="s">
        <v>84</v>
      </c>
      <c r="AV121" s="11" t="s">
        <v>84</v>
      </c>
      <c r="AW121" s="11" t="s">
        <v>35</v>
      </c>
      <c r="AX121" s="11" t="s">
        <v>72</v>
      </c>
      <c r="AY121" s="210" t="s">
        <v>134</v>
      </c>
    </row>
    <row r="122" spans="2:51" s="11" customFormat="1" ht="13.5">
      <c r="B122" s="200"/>
      <c r="C122" s="201"/>
      <c r="D122" s="197" t="s">
        <v>145</v>
      </c>
      <c r="E122" s="202" t="s">
        <v>21</v>
      </c>
      <c r="F122" s="203" t="s">
        <v>178</v>
      </c>
      <c r="G122" s="201"/>
      <c r="H122" s="204">
        <v>40.244</v>
      </c>
      <c r="I122" s="205"/>
      <c r="J122" s="201"/>
      <c r="K122" s="201"/>
      <c r="L122" s="206"/>
      <c r="M122" s="207"/>
      <c r="N122" s="208"/>
      <c r="O122" s="208"/>
      <c r="P122" s="208"/>
      <c r="Q122" s="208"/>
      <c r="R122" s="208"/>
      <c r="S122" s="208"/>
      <c r="T122" s="209"/>
      <c r="AT122" s="210" t="s">
        <v>145</v>
      </c>
      <c r="AU122" s="210" t="s">
        <v>84</v>
      </c>
      <c r="AV122" s="11" t="s">
        <v>84</v>
      </c>
      <c r="AW122" s="11" t="s">
        <v>35</v>
      </c>
      <c r="AX122" s="11" t="s">
        <v>72</v>
      </c>
      <c r="AY122" s="210" t="s">
        <v>134</v>
      </c>
    </row>
    <row r="123" spans="2:51" s="11" customFormat="1" ht="13.5">
      <c r="B123" s="200"/>
      <c r="C123" s="201"/>
      <c r="D123" s="197" t="s">
        <v>145</v>
      </c>
      <c r="E123" s="202" t="s">
        <v>21</v>
      </c>
      <c r="F123" s="203" t="s">
        <v>179</v>
      </c>
      <c r="G123" s="201"/>
      <c r="H123" s="204">
        <v>1.32</v>
      </c>
      <c r="I123" s="205"/>
      <c r="J123" s="201"/>
      <c r="K123" s="201"/>
      <c r="L123" s="206"/>
      <c r="M123" s="207"/>
      <c r="N123" s="208"/>
      <c r="O123" s="208"/>
      <c r="P123" s="208"/>
      <c r="Q123" s="208"/>
      <c r="R123" s="208"/>
      <c r="S123" s="208"/>
      <c r="T123" s="209"/>
      <c r="AT123" s="210" t="s">
        <v>145</v>
      </c>
      <c r="AU123" s="210" t="s">
        <v>84</v>
      </c>
      <c r="AV123" s="11" t="s">
        <v>84</v>
      </c>
      <c r="AW123" s="11" t="s">
        <v>35</v>
      </c>
      <c r="AX123" s="11" t="s">
        <v>72</v>
      </c>
      <c r="AY123" s="210" t="s">
        <v>134</v>
      </c>
    </row>
    <row r="124" spans="2:51" s="11" customFormat="1" ht="13.5">
      <c r="B124" s="200"/>
      <c r="C124" s="201"/>
      <c r="D124" s="197" t="s">
        <v>145</v>
      </c>
      <c r="E124" s="202" t="s">
        <v>21</v>
      </c>
      <c r="F124" s="203" t="s">
        <v>180</v>
      </c>
      <c r="G124" s="201"/>
      <c r="H124" s="204">
        <v>1.386</v>
      </c>
      <c r="I124" s="205"/>
      <c r="J124" s="201"/>
      <c r="K124" s="201"/>
      <c r="L124" s="206"/>
      <c r="M124" s="207"/>
      <c r="N124" s="208"/>
      <c r="O124" s="208"/>
      <c r="P124" s="208"/>
      <c r="Q124" s="208"/>
      <c r="R124" s="208"/>
      <c r="S124" s="208"/>
      <c r="T124" s="209"/>
      <c r="AT124" s="210" t="s">
        <v>145</v>
      </c>
      <c r="AU124" s="210" t="s">
        <v>84</v>
      </c>
      <c r="AV124" s="11" t="s">
        <v>84</v>
      </c>
      <c r="AW124" s="11" t="s">
        <v>35</v>
      </c>
      <c r="AX124" s="11" t="s">
        <v>72</v>
      </c>
      <c r="AY124" s="210" t="s">
        <v>134</v>
      </c>
    </row>
    <row r="125" spans="2:65" s="1" customFormat="1" ht="51" customHeight="1">
      <c r="B125" s="39"/>
      <c r="C125" s="185" t="s">
        <v>181</v>
      </c>
      <c r="D125" s="185" t="s">
        <v>136</v>
      </c>
      <c r="E125" s="186" t="s">
        <v>182</v>
      </c>
      <c r="F125" s="187" t="s">
        <v>183</v>
      </c>
      <c r="G125" s="188" t="s">
        <v>139</v>
      </c>
      <c r="H125" s="189">
        <v>1.79</v>
      </c>
      <c r="I125" s="190"/>
      <c r="J125" s="191">
        <f>ROUND(I125*H125,2)</f>
        <v>0</v>
      </c>
      <c r="K125" s="187" t="s">
        <v>140</v>
      </c>
      <c r="L125" s="59"/>
      <c r="M125" s="192" t="s">
        <v>21</v>
      </c>
      <c r="N125" s="193" t="s">
        <v>43</v>
      </c>
      <c r="O125" s="40"/>
      <c r="P125" s="194">
        <f>O125*H125</f>
        <v>0</v>
      </c>
      <c r="Q125" s="194">
        <v>0</v>
      </c>
      <c r="R125" s="194">
        <f>Q125*H125</f>
        <v>0</v>
      </c>
      <c r="S125" s="194">
        <v>0</v>
      </c>
      <c r="T125" s="195">
        <f>S125*H125</f>
        <v>0</v>
      </c>
      <c r="AR125" s="22" t="s">
        <v>141</v>
      </c>
      <c r="AT125" s="22" t="s">
        <v>136</v>
      </c>
      <c r="AU125" s="22" t="s">
        <v>84</v>
      </c>
      <c r="AY125" s="22" t="s">
        <v>134</v>
      </c>
      <c r="BE125" s="196">
        <f>IF(N125="základní",J125,0)</f>
        <v>0</v>
      </c>
      <c r="BF125" s="196">
        <f>IF(N125="snížená",J125,0)</f>
        <v>0</v>
      </c>
      <c r="BG125" s="196">
        <f>IF(N125="zákl. přenesená",J125,0)</f>
        <v>0</v>
      </c>
      <c r="BH125" s="196">
        <f>IF(N125="sníž. přenesená",J125,0)</f>
        <v>0</v>
      </c>
      <c r="BI125" s="196">
        <f>IF(N125="nulová",J125,0)</f>
        <v>0</v>
      </c>
      <c r="BJ125" s="22" t="s">
        <v>77</v>
      </c>
      <c r="BK125" s="196">
        <f>ROUND(I125*H125,2)</f>
        <v>0</v>
      </c>
      <c r="BL125" s="22" t="s">
        <v>141</v>
      </c>
      <c r="BM125" s="22" t="s">
        <v>184</v>
      </c>
    </row>
    <row r="126" spans="2:47" s="1" customFormat="1" ht="409.5">
      <c r="B126" s="39"/>
      <c r="C126" s="61"/>
      <c r="D126" s="197" t="s">
        <v>143</v>
      </c>
      <c r="E126" s="61"/>
      <c r="F126" s="198" t="s">
        <v>185</v>
      </c>
      <c r="G126" s="61"/>
      <c r="H126" s="61"/>
      <c r="I126" s="156"/>
      <c r="J126" s="61"/>
      <c r="K126" s="61"/>
      <c r="L126" s="59"/>
      <c r="M126" s="199"/>
      <c r="N126" s="40"/>
      <c r="O126" s="40"/>
      <c r="P126" s="40"/>
      <c r="Q126" s="40"/>
      <c r="R126" s="40"/>
      <c r="S126" s="40"/>
      <c r="T126" s="76"/>
      <c r="AT126" s="22" t="s">
        <v>143</v>
      </c>
      <c r="AU126" s="22" t="s">
        <v>84</v>
      </c>
    </row>
    <row r="127" spans="2:65" s="1" customFormat="1" ht="25.5" customHeight="1">
      <c r="B127" s="39"/>
      <c r="C127" s="185" t="s">
        <v>186</v>
      </c>
      <c r="D127" s="185" t="s">
        <v>136</v>
      </c>
      <c r="E127" s="186" t="s">
        <v>187</v>
      </c>
      <c r="F127" s="187" t="s">
        <v>188</v>
      </c>
      <c r="G127" s="188" t="s">
        <v>139</v>
      </c>
      <c r="H127" s="189">
        <v>36.058</v>
      </c>
      <c r="I127" s="190"/>
      <c r="J127" s="191">
        <f>ROUND(I127*H127,2)</f>
        <v>0</v>
      </c>
      <c r="K127" s="187" t="s">
        <v>189</v>
      </c>
      <c r="L127" s="59"/>
      <c r="M127" s="192" t="s">
        <v>21</v>
      </c>
      <c r="N127" s="193" t="s">
        <v>43</v>
      </c>
      <c r="O127" s="40"/>
      <c r="P127" s="194">
        <f>O127*H127</f>
        <v>0</v>
      </c>
      <c r="Q127" s="194">
        <v>0</v>
      </c>
      <c r="R127" s="194">
        <f>Q127*H127</f>
        <v>0</v>
      </c>
      <c r="S127" s="194">
        <v>0</v>
      </c>
      <c r="T127" s="195">
        <f>S127*H127</f>
        <v>0</v>
      </c>
      <c r="AR127" s="22" t="s">
        <v>141</v>
      </c>
      <c r="AT127" s="22" t="s">
        <v>136</v>
      </c>
      <c r="AU127" s="22" t="s">
        <v>84</v>
      </c>
      <c r="AY127" s="22" t="s">
        <v>134</v>
      </c>
      <c r="BE127" s="196">
        <f>IF(N127="základní",J127,0)</f>
        <v>0</v>
      </c>
      <c r="BF127" s="196">
        <f>IF(N127="snížená",J127,0)</f>
        <v>0</v>
      </c>
      <c r="BG127" s="196">
        <f>IF(N127="zákl. přenesená",J127,0)</f>
        <v>0</v>
      </c>
      <c r="BH127" s="196">
        <f>IF(N127="sníž. přenesená",J127,0)</f>
        <v>0</v>
      </c>
      <c r="BI127" s="196">
        <f>IF(N127="nulová",J127,0)</f>
        <v>0</v>
      </c>
      <c r="BJ127" s="22" t="s">
        <v>77</v>
      </c>
      <c r="BK127" s="196">
        <f>ROUND(I127*H127,2)</f>
        <v>0</v>
      </c>
      <c r="BL127" s="22" t="s">
        <v>141</v>
      </c>
      <c r="BM127" s="22" t="s">
        <v>190</v>
      </c>
    </row>
    <row r="128" spans="2:47" s="1" customFormat="1" ht="409.5">
      <c r="B128" s="39"/>
      <c r="C128" s="61"/>
      <c r="D128" s="197" t="s">
        <v>143</v>
      </c>
      <c r="E128" s="61"/>
      <c r="F128" s="198" t="s">
        <v>191</v>
      </c>
      <c r="G128" s="61"/>
      <c r="H128" s="61"/>
      <c r="I128" s="156"/>
      <c r="J128" s="61"/>
      <c r="K128" s="61"/>
      <c r="L128" s="59"/>
      <c r="M128" s="199"/>
      <c r="N128" s="40"/>
      <c r="O128" s="40"/>
      <c r="P128" s="40"/>
      <c r="Q128" s="40"/>
      <c r="R128" s="40"/>
      <c r="S128" s="40"/>
      <c r="T128" s="76"/>
      <c r="AT128" s="22" t="s">
        <v>143</v>
      </c>
      <c r="AU128" s="22" t="s">
        <v>84</v>
      </c>
    </row>
    <row r="129" spans="2:51" s="11" customFormat="1" ht="13.5">
      <c r="B129" s="200"/>
      <c r="C129" s="201"/>
      <c r="D129" s="197" t="s">
        <v>145</v>
      </c>
      <c r="E129" s="202" t="s">
        <v>21</v>
      </c>
      <c r="F129" s="203" t="s">
        <v>192</v>
      </c>
      <c r="G129" s="201"/>
      <c r="H129" s="204">
        <v>36.058</v>
      </c>
      <c r="I129" s="205"/>
      <c r="J129" s="201"/>
      <c r="K129" s="201"/>
      <c r="L129" s="206"/>
      <c r="M129" s="207"/>
      <c r="N129" s="208"/>
      <c r="O129" s="208"/>
      <c r="P129" s="208"/>
      <c r="Q129" s="208"/>
      <c r="R129" s="208"/>
      <c r="S129" s="208"/>
      <c r="T129" s="209"/>
      <c r="AT129" s="210" t="s">
        <v>145</v>
      </c>
      <c r="AU129" s="210" t="s">
        <v>84</v>
      </c>
      <c r="AV129" s="11" t="s">
        <v>84</v>
      </c>
      <c r="AW129" s="11" t="s">
        <v>35</v>
      </c>
      <c r="AX129" s="11" t="s">
        <v>72</v>
      </c>
      <c r="AY129" s="210" t="s">
        <v>134</v>
      </c>
    </row>
    <row r="130" spans="2:65" s="1" customFormat="1" ht="38.25" customHeight="1">
      <c r="B130" s="39"/>
      <c r="C130" s="185" t="s">
        <v>193</v>
      </c>
      <c r="D130" s="185" t="s">
        <v>136</v>
      </c>
      <c r="E130" s="186" t="s">
        <v>194</v>
      </c>
      <c r="F130" s="187" t="s">
        <v>195</v>
      </c>
      <c r="G130" s="188" t="s">
        <v>139</v>
      </c>
      <c r="H130" s="189">
        <v>8.983</v>
      </c>
      <c r="I130" s="190"/>
      <c r="J130" s="191">
        <f>ROUND(I130*H130,2)</f>
        <v>0</v>
      </c>
      <c r="K130" s="187" t="s">
        <v>189</v>
      </c>
      <c r="L130" s="59"/>
      <c r="M130" s="192" t="s">
        <v>21</v>
      </c>
      <c r="N130" s="193" t="s">
        <v>43</v>
      </c>
      <c r="O130" s="40"/>
      <c r="P130" s="194">
        <f>O130*H130</f>
        <v>0</v>
      </c>
      <c r="Q130" s="194">
        <v>0</v>
      </c>
      <c r="R130" s="194">
        <f>Q130*H130</f>
        <v>0</v>
      </c>
      <c r="S130" s="194">
        <v>0</v>
      </c>
      <c r="T130" s="195">
        <f>S130*H130</f>
        <v>0</v>
      </c>
      <c r="AR130" s="22" t="s">
        <v>141</v>
      </c>
      <c r="AT130" s="22" t="s">
        <v>136</v>
      </c>
      <c r="AU130" s="22" t="s">
        <v>84</v>
      </c>
      <c r="AY130" s="22" t="s">
        <v>134</v>
      </c>
      <c r="BE130" s="196">
        <f>IF(N130="základní",J130,0)</f>
        <v>0</v>
      </c>
      <c r="BF130" s="196">
        <f>IF(N130="snížená",J130,0)</f>
        <v>0</v>
      </c>
      <c r="BG130" s="196">
        <f>IF(N130="zákl. přenesená",J130,0)</f>
        <v>0</v>
      </c>
      <c r="BH130" s="196">
        <f>IF(N130="sníž. přenesená",J130,0)</f>
        <v>0</v>
      </c>
      <c r="BI130" s="196">
        <f>IF(N130="nulová",J130,0)</f>
        <v>0</v>
      </c>
      <c r="BJ130" s="22" t="s">
        <v>77</v>
      </c>
      <c r="BK130" s="196">
        <f>ROUND(I130*H130,2)</f>
        <v>0</v>
      </c>
      <c r="BL130" s="22" t="s">
        <v>141</v>
      </c>
      <c r="BM130" s="22" t="s">
        <v>196</v>
      </c>
    </row>
    <row r="131" spans="2:47" s="1" customFormat="1" ht="108">
      <c r="B131" s="39"/>
      <c r="C131" s="61"/>
      <c r="D131" s="197" t="s">
        <v>143</v>
      </c>
      <c r="E131" s="61"/>
      <c r="F131" s="198" t="s">
        <v>197</v>
      </c>
      <c r="G131" s="61"/>
      <c r="H131" s="61"/>
      <c r="I131" s="156"/>
      <c r="J131" s="61"/>
      <c r="K131" s="61"/>
      <c r="L131" s="59"/>
      <c r="M131" s="199"/>
      <c r="N131" s="40"/>
      <c r="O131" s="40"/>
      <c r="P131" s="40"/>
      <c r="Q131" s="40"/>
      <c r="R131" s="40"/>
      <c r="S131" s="40"/>
      <c r="T131" s="76"/>
      <c r="AT131" s="22" t="s">
        <v>143</v>
      </c>
      <c r="AU131" s="22" t="s">
        <v>84</v>
      </c>
    </row>
    <row r="132" spans="2:51" s="11" customFormat="1" ht="13.5">
      <c r="B132" s="200"/>
      <c r="C132" s="201"/>
      <c r="D132" s="197" t="s">
        <v>145</v>
      </c>
      <c r="E132" s="202" t="s">
        <v>21</v>
      </c>
      <c r="F132" s="203" t="s">
        <v>198</v>
      </c>
      <c r="G132" s="201"/>
      <c r="H132" s="204">
        <v>2.723</v>
      </c>
      <c r="I132" s="205"/>
      <c r="J132" s="201"/>
      <c r="K132" s="201"/>
      <c r="L132" s="206"/>
      <c r="M132" s="207"/>
      <c r="N132" s="208"/>
      <c r="O132" s="208"/>
      <c r="P132" s="208"/>
      <c r="Q132" s="208"/>
      <c r="R132" s="208"/>
      <c r="S132" s="208"/>
      <c r="T132" s="209"/>
      <c r="AT132" s="210" t="s">
        <v>145</v>
      </c>
      <c r="AU132" s="210" t="s">
        <v>84</v>
      </c>
      <c r="AV132" s="11" t="s">
        <v>84</v>
      </c>
      <c r="AW132" s="11" t="s">
        <v>35</v>
      </c>
      <c r="AX132" s="11" t="s">
        <v>72</v>
      </c>
      <c r="AY132" s="210" t="s">
        <v>134</v>
      </c>
    </row>
    <row r="133" spans="2:51" s="11" customFormat="1" ht="13.5">
      <c r="B133" s="200"/>
      <c r="C133" s="201"/>
      <c r="D133" s="197" t="s">
        <v>145</v>
      </c>
      <c r="E133" s="202" t="s">
        <v>21</v>
      </c>
      <c r="F133" s="203" t="s">
        <v>199</v>
      </c>
      <c r="G133" s="201"/>
      <c r="H133" s="204">
        <v>6.26</v>
      </c>
      <c r="I133" s="205"/>
      <c r="J133" s="201"/>
      <c r="K133" s="201"/>
      <c r="L133" s="206"/>
      <c r="M133" s="207"/>
      <c r="N133" s="208"/>
      <c r="O133" s="208"/>
      <c r="P133" s="208"/>
      <c r="Q133" s="208"/>
      <c r="R133" s="208"/>
      <c r="S133" s="208"/>
      <c r="T133" s="209"/>
      <c r="AT133" s="210" t="s">
        <v>145</v>
      </c>
      <c r="AU133" s="210" t="s">
        <v>84</v>
      </c>
      <c r="AV133" s="11" t="s">
        <v>84</v>
      </c>
      <c r="AW133" s="11" t="s">
        <v>35</v>
      </c>
      <c r="AX133" s="11" t="s">
        <v>72</v>
      </c>
      <c r="AY133" s="210" t="s">
        <v>134</v>
      </c>
    </row>
    <row r="134" spans="2:65" s="1" customFormat="1" ht="16.5" customHeight="1">
      <c r="B134" s="39"/>
      <c r="C134" s="211" t="s">
        <v>200</v>
      </c>
      <c r="D134" s="211" t="s">
        <v>201</v>
      </c>
      <c r="E134" s="212" t="s">
        <v>202</v>
      </c>
      <c r="F134" s="213" t="s">
        <v>203</v>
      </c>
      <c r="G134" s="214" t="s">
        <v>204</v>
      </c>
      <c r="H134" s="215">
        <v>17.966</v>
      </c>
      <c r="I134" s="216"/>
      <c r="J134" s="217">
        <f>ROUND(I134*H134,2)</f>
        <v>0</v>
      </c>
      <c r="K134" s="213" t="s">
        <v>189</v>
      </c>
      <c r="L134" s="218"/>
      <c r="M134" s="219" t="s">
        <v>21</v>
      </c>
      <c r="N134" s="220" t="s">
        <v>43</v>
      </c>
      <c r="O134" s="40"/>
      <c r="P134" s="194">
        <f>O134*H134</f>
        <v>0</v>
      </c>
      <c r="Q134" s="194">
        <v>1</v>
      </c>
      <c r="R134" s="194">
        <f>Q134*H134</f>
        <v>17.966</v>
      </c>
      <c r="S134" s="194">
        <v>0</v>
      </c>
      <c r="T134" s="195">
        <f>S134*H134</f>
        <v>0</v>
      </c>
      <c r="AR134" s="22" t="s">
        <v>186</v>
      </c>
      <c r="AT134" s="22" t="s">
        <v>201</v>
      </c>
      <c r="AU134" s="22" t="s">
        <v>84</v>
      </c>
      <c r="AY134" s="22" t="s">
        <v>134</v>
      </c>
      <c r="BE134" s="196">
        <f>IF(N134="základní",J134,0)</f>
        <v>0</v>
      </c>
      <c r="BF134" s="196">
        <f>IF(N134="snížená",J134,0)</f>
        <v>0</v>
      </c>
      <c r="BG134" s="196">
        <f>IF(N134="zákl. přenesená",J134,0)</f>
        <v>0</v>
      </c>
      <c r="BH134" s="196">
        <f>IF(N134="sníž. přenesená",J134,0)</f>
        <v>0</v>
      </c>
      <c r="BI134" s="196">
        <f>IF(N134="nulová",J134,0)</f>
        <v>0</v>
      </c>
      <c r="BJ134" s="22" t="s">
        <v>77</v>
      </c>
      <c r="BK134" s="196">
        <f>ROUND(I134*H134,2)</f>
        <v>0</v>
      </c>
      <c r="BL134" s="22" t="s">
        <v>141</v>
      </c>
      <c r="BM134" s="22" t="s">
        <v>205</v>
      </c>
    </row>
    <row r="135" spans="2:51" s="11" customFormat="1" ht="13.5">
      <c r="B135" s="200"/>
      <c r="C135" s="201"/>
      <c r="D135" s="197" t="s">
        <v>145</v>
      </c>
      <c r="E135" s="202" t="s">
        <v>21</v>
      </c>
      <c r="F135" s="203" t="s">
        <v>206</v>
      </c>
      <c r="G135" s="201"/>
      <c r="H135" s="204">
        <v>17.966</v>
      </c>
      <c r="I135" s="205"/>
      <c r="J135" s="201"/>
      <c r="K135" s="201"/>
      <c r="L135" s="206"/>
      <c r="M135" s="207"/>
      <c r="N135" s="208"/>
      <c r="O135" s="208"/>
      <c r="P135" s="208"/>
      <c r="Q135" s="208"/>
      <c r="R135" s="208"/>
      <c r="S135" s="208"/>
      <c r="T135" s="209"/>
      <c r="AT135" s="210" t="s">
        <v>145</v>
      </c>
      <c r="AU135" s="210" t="s">
        <v>84</v>
      </c>
      <c r="AV135" s="11" t="s">
        <v>84</v>
      </c>
      <c r="AW135" s="11" t="s">
        <v>35</v>
      </c>
      <c r="AX135" s="11" t="s">
        <v>72</v>
      </c>
      <c r="AY135" s="210" t="s">
        <v>134</v>
      </c>
    </row>
    <row r="136" spans="2:65" s="1" customFormat="1" ht="25.5" customHeight="1">
      <c r="B136" s="39"/>
      <c r="C136" s="185" t="s">
        <v>207</v>
      </c>
      <c r="D136" s="185" t="s">
        <v>136</v>
      </c>
      <c r="E136" s="186" t="s">
        <v>208</v>
      </c>
      <c r="F136" s="187" t="s">
        <v>209</v>
      </c>
      <c r="G136" s="188" t="s">
        <v>139</v>
      </c>
      <c r="H136" s="189">
        <v>5.004</v>
      </c>
      <c r="I136" s="190"/>
      <c r="J136" s="191">
        <f>ROUND(I136*H136,2)</f>
        <v>0</v>
      </c>
      <c r="K136" s="187" t="s">
        <v>189</v>
      </c>
      <c r="L136" s="59"/>
      <c r="M136" s="192" t="s">
        <v>21</v>
      </c>
      <c r="N136" s="193" t="s">
        <v>43</v>
      </c>
      <c r="O136" s="40"/>
      <c r="P136" s="194">
        <f>O136*H136</f>
        <v>0</v>
      </c>
      <c r="Q136" s="194">
        <v>0</v>
      </c>
      <c r="R136" s="194">
        <f>Q136*H136</f>
        <v>0</v>
      </c>
      <c r="S136" s="194">
        <v>0</v>
      </c>
      <c r="T136" s="195">
        <f>S136*H136</f>
        <v>0</v>
      </c>
      <c r="AR136" s="22" t="s">
        <v>141</v>
      </c>
      <c r="AT136" s="22" t="s">
        <v>136</v>
      </c>
      <c r="AU136" s="22" t="s">
        <v>84</v>
      </c>
      <c r="AY136" s="22" t="s">
        <v>134</v>
      </c>
      <c r="BE136" s="196">
        <f>IF(N136="základní",J136,0)</f>
        <v>0</v>
      </c>
      <c r="BF136" s="196">
        <f>IF(N136="snížená",J136,0)</f>
        <v>0</v>
      </c>
      <c r="BG136" s="196">
        <f>IF(N136="zákl. přenesená",J136,0)</f>
        <v>0</v>
      </c>
      <c r="BH136" s="196">
        <f>IF(N136="sníž. přenesená",J136,0)</f>
        <v>0</v>
      </c>
      <c r="BI136" s="196">
        <f>IF(N136="nulová",J136,0)</f>
        <v>0</v>
      </c>
      <c r="BJ136" s="22" t="s">
        <v>77</v>
      </c>
      <c r="BK136" s="196">
        <f>ROUND(I136*H136,2)</f>
        <v>0</v>
      </c>
      <c r="BL136" s="22" t="s">
        <v>141</v>
      </c>
      <c r="BM136" s="22" t="s">
        <v>210</v>
      </c>
    </row>
    <row r="137" spans="2:47" s="1" customFormat="1" ht="54">
      <c r="B137" s="39"/>
      <c r="C137" s="61"/>
      <c r="D137" s="197" t="s">
        <v>143</v>
      </c>
      <c r="E137" s="61"/>
      <c r="F137" s="198" t="s">
        <v>211</v>
      </c>
      <c r="G137" s="61"/>
      <c r="H137" s="61"/>
      <c r="I137" s="156"/>
      <c r="J137" s="61"/>
      <c r="K137" s="61"/>
      <c r="L137" s="59"/>
      <c r="M137" s="199"/>
      <c r="N137" s="40"/>
      <c r="O137" s="40"/>
      <c r="P137" s="40"/>
      <c r="Q137" s="40"/>
      <c r="R137" s="40"/>
      <c r="S137" s="40"/>
      <c r="T137" s="76"/>
      <c r="AT137" s="22" t="s">
        <v>143</v>
      </c>
      <c r="AU137" s="22" t="s">
        <v>84</v>
      </c>
    </row>
    <row r="138" spans="2:51" s="11" customFormat="1" ht="13.5">
      <c r="B138" s="200"/>
      <c r="C138" s="201"/>
      <c r="D138" s="197" t="s">
        <v>145</v>
      </c>
      <c r="E138" s="202" t="s">
        <v>21</v>
      </c>
      <c r="F138" s="203" t="s">
        <v>147</v>
      </c>
      <c r="G138" s="201"/>
      <c r="H138" s="204">
        <v>0.98</v>
      </c>
      <c r="I138" s="205"/>
      <c r="J138" s="201"/>
      <c r="K138" s="201"/>
      <c r="L138" s="206"/>
      <c r="M138" s="207"/>
      <c r="N138" s="208"/>
      <c r="O138" s="208"/>
      <c r="P138" s="208"/>
      <c r="Q138" s="208"/>
      <c r="R138" s="208"/>
      <c r="S138" s="208"/>
      <c r="T138" s="209"/>
      <c r="AT138" s="210" t="s">
        <v>145</v>
      </c>
      <c r="AU138" s="210" t="s">
        <v>84</v>
      </c>
      <c r="AV138" s="11" t="s">
        <v>84</v>
      </c>
      <c r="AW138" s="11" t="s">
        <v>35</v>
      </c>
      <c r="AX138" s="11" t="s">
        <v>72</v>
      </c>
      <c r="AY138" s="210" t="s">
        <v>134</v>
      </c>
    </row>
    <row r="139" spans="2:51" s="11" customFormat="1" ht="13.5">
      <c r="B139" s="200"/>
      <c r="C139" s="201"/>
      <c r="D139" s="197" t="s">
        <v>145</v>
      </c>
      <c r="E139" s="202" t="s">
        <v>21</v>
      </c>
      <c r="F139" s="203" t="s">
        <v>148</v>
      </c>
      <c r="G139" s="201"/>
      <c r="H139" s="204">
        <v>4.024</v>
      </c>
      <c r="I139" s="205"/>
      <c r="J139" s="201"/>
      <c r="K139" s="201"/>
      <c r="L139" s="206"/>
      <c r="M139" s="207"/>
      <c r="N139" s="208"/>
      <c r="O139" s="208"/>
      <c r="P139" s="208"/>
      <c r="Q139" s="208"/>
      <c r="R139" s="208"/>
      <c r="S139" s="208"/>
      <c r="T139" s="209"/>
      <c r="AT139" s="210" t="s">
        <v>145</v>
      </c>
      <c r="AU139" s="210" t="s">
        <v>84</v>
      </c>
      <c r="AV139" s="11" t="s">
        <v>84</v>
      </c>
      <c r="AW139" s="11" t="s">
        <v>35</v>
      </c>
      <c r="AX139" s="11" t="s">
        <v>72</v>
      </c>
      <c r="AY139" s="210" t="s">
        <v>134</v>
      </c>
    </row>
    <row r="140" spans="2:65" s="1" customFormat="1" ht="25.5" customHeight="1">
      <c r="B140" s="39"/>
      <c r="C140" s="185" t="s">
        <v>212</v>
      </c>
      <c r="D140" s="185" t="s">
        <v>136</v>
      </c>
      <c r="E140" s="186" t="s">
        <v>213</v>
      </c>
      <c r="F140" s="187" t="s">
        <v>214</v>
      </c>
      <c r="G140" s="188" t="s">
        <v>215</v>
      </c>
      <c r="H140" s="189">
        <v>132.74</v>
      </c>
      <c r="I140" s="190"/>
      <c r="J140" s="191">
        <f>ROUND(I140*H140,2)</f>
        <v>0</v>
      </c>
      <c r="K140" s="187" t="s">
        <v>189</v>
      </c>
      <c r="L140" s="59"/>
      <c r="M140" s="192" t="s">
        <v>21</v>
      </c>
      <c r="N140" s="193" t="s">
        <v>43</v>
      </c>
      <c r="O140" s="40"/>
      <c r="P140" s="194">
        <f>O140*H140</f>
        <v>0</v>
      </c>
      <c r="Q140" s="194">
        <v>0</v>
      </c>
      <c r="R140" s="194">
        <f>Q140*H140</f>
        <v>0</v>
      </c>
      <c r="S140" s="194">
        <v>0</v>
      </c>
      <c r="T140" s="195">
        <f>S140*H140</f>
        <v>0</v>
      </c>
      <c r="AR140" s="22" t="s">
        <v>141</v>
      </c>
      <c r="AT140" s="22" t="s">
        <v>136</v>
      </c>
      <c r="AU140" s="22" t="s">
        <v>84</v>
      </c>
      <c r="AY140" s="22" t="s">
        <v>134</v>
      </c>
      <c r="BE140" s="196">
        <f>IF(N140="základní",J140,0)</f>
        <v>0</v>
      </c>
      <c r="BF140" s="196">
        <f>IF(N140="snížená",J140,0)</f>
        <v>0</v>
      </c>
      <c r="BG140" s="196">
        <f>IF(N140="zákl. přenesená",J140,0)</f>
        <v>0</v>
      </c>
      <c r="BH140" s="196">
        <f>IF(N140="sníž. přenesená",J140,0)</f>
        <v>0</v>
      </c>
      <c r="BI140" s="196">
        <f>IF(N140="nulová",J140,0)</f>
        <v>0</v>
      </c>
      <c r="BJ140" s="22" t="s">
        <v>77</v>
      </c>
      <c r="BK140" s="196">
        <f>ROUND(I140*H140,2)</f>
        <v>0</v>
      </c>
      <c r="BL140" s="22" t="s">
        <v>141</v>
      </c>
      <c r="BM140" s="22" t="s">
        <v>216</v>
      </c>
    </row>
    <row r="141" spans="2:47" s="1" customFormat="1" ht="121.5">
      <c r="B141" s="39"/>
      <c r="C141" s="61"/>
      <c r="D141" s="197" t="s">
        <v>143</v>
      </c>
      <c r="E141" s="61"/>
      <c r="F141" s="198" t="s">
        <v>217</v>
      </c>
      <c r="G141" s="61"/>
      <c r="H141" s="61"/>
      <c r="I141" s="156"/>
      <c r="J141" s="61"/>
      <c r="K141" s="61"/>
      <c r="L141" s="59"/>
      <c r="M141" s="199"/>
      <c r="N141" s="40"/>
      <c r="O141" s="40"/>
      <c r="P141" s="40"/>
      <c r="Q141" s="40"/>
      <c r="R141" s="40"/>
      <c r="S141" s="40"/>
      <c r="T141" s="76"/>
      <c r="AT141" s="22" t="s">
        <v>143</v>
      </c>
      <c r="AU141" s="22" t="s">
        <v>84</v>
      </c>
    </row>
    <row r="142" spans="2:51" s="11" customFormat="1" ht="13.5">
      <c r="B142" s="200"/>
      <c r="C142" s="201"/>
      <c r="D142" s="197" t="s">
        <v>145</v>
      </c>
      <c r="E142" s="202" t="s">
        <v>21</v>
      </c>
      <c r="F142" s="203" t="s">
        <v>218</v>
      </c>
      <c r="G142" s="201"/>
      <c r="H142" s="204">
        <v>132.74</v>
      </c>
      <c r="I142" s="205"/>
      <c r="J142" s="201"/>
      <c r="K142" s="201"/>
      <c r="L142" s="206"/>
      <c r="M142" s="207"/>
      <c r="N142" s="208"/>
      <c r="O142" s="208"/>
      <c r="P142" s="208"/>
      <c r="Q142" s="208"/>
      <c r="R142" s="208"/>
      <c r="S142" s="208"/>
      <c r="T142" s="209"/>
      <c r="AT142" s="210" t="s">
        <v>145</v>
      </c>
      <c r="AU142" s="210" t="s">
        <v>84</v>
      </c>
      <c r="AV142" s="11" t="s">
        <v>84</v>
      </c>
      <c r="AW142" s="11" t="s">
        <v>35</v>
      </c>
      <c r="AX142" s="11" t="s">
        <v>72</v>
      </c>
      <c r="AY142" s="210" t="s">
        <v>134</v>
      </c>
    </row>
    <row r="143" spans="2:65" s="1" customFormat="1" ht="25.5" customHeight="1">
      <c r="B143" s="39"/>
      <c r="C143" s="185" t="s">
        <v>219</v>
      </c>
      <c r="D143" s="185" t="s">
        <v>136</v>
      </c>
      <c r="E143" s="186" t="s">
        <v>220</v>
      </c>
      <c r="F143" s="187" t="s">
        <v>221</v>
      </c>
      <c r="G143" s="188" t="s">
        <v>215</v>
      </c>
      <c r="H143" s="189">
        <v>132.74</v>
      </c>
      <c r="I143" s="190"/>
      <c r="J143" s="191">
        <f>ROUND(I143*H143,2)</f>
        <v>0</v>
      </c>
      <c r="K143" s="187" t="s">
        <v>189</v>
      </c>
      <c r="L143" s="59"/>
      <c r="M143" s="192" t="s">
        <v>21</v>
      </c>
      <c r="N143" s="193" t="s">
        <v>43</v>
      </c>
      <c r="O143" s="40"/>
      <c r="P143" s="194">
        <f>O143*H143</f>
        <v>0</v>
      </c>
      <c r="Q143" s="194">
        <v>0</v>
      </c>
      <c r="R143" s="194">
        <f>Q143*H143</f>
        <v>0</v>
      </c>
      <c r="S143" s="194">
        <v>0</v>
      </c>
      <c r="T143" s="195">
        <f>S143*H143</f>
        <v>0</v>
      </c>
      <c r="AR143" s="22" t="s">
        <v>141</v>
      </c>
      <c r="AT143" s="22" t="s">
        <v>136</v>
      </c>
      <c r="AU143" s="22" t="s">
        <v>84</v>
      </c>
      <c r="AY143" s="22" t="s">
        <v>134</v>
      </c>
      <c r="BE143" s="196">
        <f>IF(N143="základní",J143,0)</f>
        <v>0</v>
      </c>
      <c r="BF143" s="196">
        <f>IF(N143="snížená",J143,0)</f>
        <v>0</v>
      </c>
      <c r="BG143" s="196">
        <f>IF(N143="zákl. přenesená",J143,0)</f>
        <v>0</v>
      </c>
      <c r="BH143" s="196">
        <f>IF(N143="sníž. přenesená",J143,0)</f>
        <v>0</v>
      </c>
      <c r="BI143" s="196">
        <f>IF(N143="nulová",J143,0)</f>
        <v>0</v>
      </c>
      <c r="BJ143" s="22" t="s">
        <v>77</v>
      </c>
      <c r="BK143" s="196">
        <f>ROUND(I143*H143,2)</f>
        <v>0</v>
      </c>
      <c r="BL143" s="22" t="s">
        <v>141</v>
      </c>
      <c r="BM143" s="22" t="s">
        <v>222</v>
      </c>
    </row>
    <row r="144" spans="2:47" s="1" customFormat="1" ht="121.5">
      <c r="B144" s="39"/>
      <c r="C144" s="61"/>
      <c r="D144" s="197" t="s">
        <v>143</v>
      </c>
      <c r="E144" s="61"/>
      <c r="F144" s="198" t="s">
        <v>223</v>
      </c>
      <c r="G144" s="61"/>
      <c r="H144" s="61"/>
      <c r="I144" s="156"/>
      <c r="J144" s="61"/>
      <c r="K144" s="61"/>
      <c r="L144" s="59"/>
      <c r="M144" s="199"/>
      <c r="N144" s="40"/>
      <c r="O144" s="40"/>
      <c r="P144" s="40"/>
      <c r="Q144" s="40"/>
      <c r="R144" s="40"/>
      <c r="S144" s="40"/>
      <c r="T144" s="76"/>
      <c r="AT144" s="22" t="s">
        <v>143</v>
      </c>
      <c r="AU144" s="22" t="s">
        <v>84</v>
      </c>
    </row>
    <row r="145" spans="2:51" s="11" customFormat="1" ht="13.5">
      <c r="B145" s="200"/>
      <c r="C145" s="201"/>
      <c r="D145" s="197" t="s">
        <v>145</v>
      </c>
      <c r="E145" s="202" t="s">
        <v>21</v>
      </c>
      <c r="F145" s="203" t="s">
        <v>218</v>
      </c>
      <c r="G145" s="201"/>
      <c r="H145" s="204">
        <v>132.74</v>
      </c>
      <c r="I145" s="205"/>
      <c r="J145" s="201"/>
      <c r="K145" s="201"/>
      <c r="L145" s="206"/>
      <c r="M145" s="207"/>
      <c r="N145" s="208"/>
      <c r="O145" s="208"/>
      <c r="P145" s="208"/>
      <c r="Q145" s="208"/>
      <c r="R145" s="208"/>
      <c r="S145" s="208"/>
      <c r="T145" s="209"/>
      <c r="AT145" s="210" t="s">
        <v>145</v>
      </c>
      <c r="AU145" s="210" t="s">
        <v>84</v>
      </c>
      <c r="AV145" s="11" t="s">
        <v>84</v>
      </c>
      <c r="AW145" s="11" t="s">
        <v>35</v>
      </c>
      <c r="AX145" s="11" t="s">
        <v>72</v>
      </c>
      <c r="AY145" s="210" t="s">
        <v>134</v>
      </c>
    </row>
    <row r="146" spans="2:65" s="1" customFormat="1" ht="16.5" customHeight="1">
      <c r="B146" s="39"/>
      <c r="C146" s="211" t="s">
        <v>224</v>
      </c>
      <c r="D146" s="211" t="s">
        <v>201</v>
      </c>
      <c r="E146" s="212" t="s">
        <v>225</v>
      </c>
      <c r="F146" s="213" t="s">
        <v>226</v>
      </c>
      <c r="G146" s="214" t="s">
        <v>227</v>
      </c>
      <c r="H146" s="215">
        <v>3.982</v>
      </c>
      <c r="I146" s="216"/>
      <c r="J146" s="217">
        <f>ROUND(I146*H146,2)</f>
        <v>0</v>
      </c>
      <c r="K146" s="213" t="s">
        <v>189</v>
      </c>
      <c r="L146" s="218"/>
      <c r="M146" s="219" t="s">
        <v>21</v>
      </c>
      <c r="N146" s="220" t="s">
        <v>43</v>
      </c>
      <c r="O146" s="40"/>
      <c r="P146" s="194">
        <f>O146*H146</f>
        <v>0</v>
      </c>
      <c r="Q146" s="194">
        <v>0.001</v>
      </c>
      <c r="R146" s="194">
        <f>Q146*H146</f>
        <v>0.003982</v>
      </c>
      <c r="S146" s="194">
        <v>0</v>
      </c>
      <c r="T146" s="195">
        <f>S146*H146</f>
        <v>0</v>
      </c>
      <c r="AR146" s="22" t="s">
        <v>186</v>
      </c>
      <c r="AT146" s="22" t="s">
        <v>201</v>
      </c>
      <c r="AU146" s="22" t="s">
        <v>84</v>
      </c>
      <c r="AY146" s="22" t="s">
        <v>134</v>
      </c>
      <c r="BE146" s="196">
        <f>IF(N146="základní",J146,0)</f>
        <v>0</v>
      </c>
      <c r="BF146" s="196">
        <f>IF(N146="snížená",J146,0)</f>
        <v>0</v>
      </c>
      <c r="BG146" s="196">
        <f>IF(N146="zákl. přenesená",J146,0)</f>
        <v>0</v>
      </c>
      <c r="BH146" s="196">
        <f>IF(N146="sníž. přenesená",J146,0)</f>
        <v>0</v>
      </c>
      <c r="BI146" s="196">
        <f>IF(N146="nulová",J146,0)</f>
        <v>0</v>
      </c>
      <c r="BJ146" s="22" t="s">
        <v>77</v>
      </c>
      <c r="BK146" s="196">
        <f>ROUND(I146*H146,2)</f>
        <v>0</v>
      </c>
      <c r="BL146" s="22" t="s">
        <v>141</v>
      </c>
      <c r="BM146" s="22" t="s">
        <v>228</v>
      </c>
    </row>
    <row r="147" spans="2:51" s="11" customFormat="1" ht="13.5">
      <c r="B147" s="200"/>
      <c r="C147" s="201"/>
      <c r="D147" s="197" t="s">
        <v>145</v>
      </c>
      <c r="E147" s="202" t="s">
        <v>21</v>
      </c>
      <c r="F147" s="203" t="s">
        <v>229</v>
      </c>
      <c r="G147" s="201"/>
      <c r="H147" s="204">
        <v>3.982</v>
      </c>
      <c r="I147" s="205"/>
      <c r="J147" s="201"/>
      <c r="K147" s="201"/>
      <c r="L147" s="206"/>
      <c r="M147" s="207"/>
      <c r="N147" s="208"/>
      <c r="O147" s="208"/>
      <c r="P147" s="208"/>
      <c r="Q147" s="208"/>
      <c r="R147" s="208"/>
      <c r="S147" s="208"/>
      <c r="T147" s="209"/>
      <c r="AT147" s="210" t="s">
        <v>145</v>
      </c>
      <c r="AU147" s="210" t="s">
        <v>84</v>
      </c>
      <c r="AV147" s="11" t="s">
        <v>84</v>
      </c>
      <c r="AW147" s="11" t="s">
        <v>35</v>
      </c>
      <c r="AX147" s="11" t="s">
        <v>72</v>
      </c>
      <c r="AY147" s="210" t="s">
        <v>134</v>
      </c>
    </row>
    <row r="148" spans="2:65" s="1" customFormat="1" ht="38.25" customHeight="1">
      <c r="B148" s="39"/>
      <c r="C148" s="185" t="s">
        <v>10</v>
      </c>
      <c r="D148" s="185" t="s">
        <v>136</v>
      </c>
      <c r="E148" s="186" t="s">
        <v>230</v>
      </c>
      <c r="F148" s="187" t="s">
        <v>231</v>
      </c>
      <c r="G148" s="188" t="s">
        <v>139</v>
      </c>
      <c r="H148" s="189">
        <v>89.512</v>
      </c>
      <c r="I148" s="190"/>
      <c r="J148" s="191">
        <f>ROUND(I148*H148,2)</f>
        <v>0</v>
      </c>
      <c r="K148" s="187" t="s">
        <v>140</v>
      </c>
      <c r="L148" s="59"/>
      <c r="M148" s="192" t="s">
        <v>21</v>
      </c>
      <c r="N148" s="193" t="s">
        <v>43</v>
      </c>
      <c r="O148" s="40"/>
      <c r="P148" s="194">
        <f>O148*H148</f>
        <v>0</v>
      </c>
      <c r="Q148" s="194">
        <v>0</v>
      </c>
      <c r="R148" s="194">
        <f>Q148*H148</f>
        <v>0</v>
      </c>
      <c r="S148" s="194">
        <v>0</v>
      </c>
      <c r="T148" s="195">
        <f>S148*H148</f>
        <v>0</v>
      </c>
      <c r="AR148" s="22" t="s">
        <v>141</v>
      </c>
      <c r="AT148" s="22" t="s">
        <v>136</v>
      </c>
      <c r="AU148" s="22" t="s">
        <v>84</v>
      </c>
      <c r="AY148" s="22" t="s">
        <v>134</v>
      </c>
      <c r="BE148" s="196">
        <f>IF(N148="základní",J148,0)</f>
        <v>0</v>
      </c>
      <c r="BF148" s="196">
        <f>IF(N148="snížená",J148,0)</f>
        <v>0</v>
      </c>
      <c r="BG148" s="196">
        <f>IF(N148="zákl. přenesená",J148,0)</f>
        <v>0</v>
      </c>
      <c r="BH148" s="196">
        <f>IF(N148="sníž. přenesená",J148,0)</f>
        <v>0</v>
      </c>
      <c r="BI148" s="196">
        <f>IF(N148="nulová",J148,0)</f>
        <v>0</v>
      </c>
      <c r="BJ148" s="22" t="s">
        <v>77</v>
      </c>
      <c r="BK148" s="196">
        <f>ROUND(I148*H148,2)</f>
        <v>0</v>
      </c>
      <c r="BL148" s="22" t="s">
        <v>141</v>
      </c>
      <c r="BM148" s="22" t="s">
        <v>232</v>
      </c>
    </row>
    <row r="149" spans="2:47" s="1" customFormat="1" ht="94.5">
      <c r="B149" s="39"/>
      <c r="C149" s="61"/>
      <c r="D149" s="197" t="s">
        <v>143</v>
      </c>
      <c r="E149" s="61"/>
      <c r="F149" s="198" t="s">
        <v>233</v>
      </c>
      <c r="G149" s="61"/>
      <c r="H149" s="61"/>
      <c r="I149" s="156"/>
      <c r="J149" s="61"/>
      <c r="K149" s="61"/>
      <c r="L149" s="59"/>
      <c r="M149" s="199"/>
      <c r="N149" s="40"/>
      <c r="O149" s="40"/>
      <c r="P149" s="40"/>
      <c r="Q149" s="40"/>
      <c r="R149" s="40"/>
      <c r="S149" s="40"/>
      <c r="T149" s="76"/>
      <c r="AT149" s="22" t="s">
        <v>143</v>
      </c>
      <c r="AU149" s="22" t="s">
        <v>84</v>
      </c>
    </row>
    <row r="150" spans="2:51" s="11" customFormat="1" ht="13.5">
      <c r="B150" s="200"/>
      <c r="C150" s="201"/>
      <c r="D150" s="197" t="s">
        <v>145</v>
      </c>
      <c r="E150" s="202" t="s">
        <v>21</v>
      </c>
      <c r="F150" s="203" t="s">
        <v>234</v>
      </c>
      <c r="G150" s="201"/>
      <c r="H150" s="204">
        <v>89.512</v>
      </c>
      <c r="I150" s="205"/>
      <c r="J150" s="201"/>
      <c r="K150" s="201"/>
      <c r="L150" s="206"/>
      <c r="M150" s="207"/>
      <c r="N150" s="208"/>
      <c r="O150" s="208"/>
      <c r="P150" s="208"/>
      <c r="Q150" s="208"/>
      <c r="R150" s="208"/>
      <c r="S150" s="208"/>
      <c r="T150" s="209"/>
      <c r="AT150" s="210" t="s">
        <v>145</v>
      </c>
      <c r="AU150" s="210" t="s">
        <v>84</v>
      </c>
      <c r="AV150" s="11" t="s">
        <v>84</v>
      </c>
      <c r="AW150" s="11" t="s">
        <v>35</v>
      </c>
      <c r="AX150" s="11" t="s">
        <v>72</v>
      </c>
      <c r="AY150" s="210" t="s">
        <v>134</v>
      </c>
    </row>
    <row r="151" spans="2:65" s="1" customFormat="1" ht="38.25" customHeight="1">
      <c r="B151" s="39"/>
      <c r="C151" s="185" t="s">
        <v>235</v>
      </c>
      <c r="D151" s="185" t="s">
        <v>136</v>
      </c>
      <c r="E151" s="186" t="s">
        <v>236</v>
      </c>
      <c r="F151" s="187" t="s">
        <v>237</v>
      </c>
      <c r="G151" s="188" t="s">
        <v>139</v>
      </c>
      <c r="H151" s="189">
        <v>107.712</v>
      </c>
      <c r="I151" s="190"/>
      <c r="J151" s="191">
        <f>ROUND(I151*H151,2)</f>
        <v>0</v>
      </c>
      <c r="K151" s="187" t="s">
        <v>140</v>
      </c>
      <c r="L151" s="59"/>
      <c r="M151" s="192" t="s">
        <v>21</v>
      </c>
      <c r="N151" s="193" t="s">
        <v>43</v>
      </c>
      <c r="O151" s="40"/>
      <c r="P151" s="194">
        <f>O151*H151</f>
        <v>0</v>
      </c>
      <c r="Q151" s="194">
        <v>0</v>
      </c>
      <c r="R151" s="194">
        <f>Q151*H151</f>
        <v>0</v>
      </c>
      <c r="S151" s="194">
        <v>0</v>
      </c>
      <c r="T151" s="195">
        <f>S151*H151</f>
        <v>0</v>
      </c>
      <c r="AR151" s="22" t="s">
        <v>141</v>
      </c>
      <c r="AT151" s="22" t="s">
        <v>136</v>
      </c>
      <c r="AU151" s="22" t="s">
        <v>84</v>
      </c>
      <c r="AY151" s="22" t="s">
        <v>134</v>
      </c>
      <c r="BE151" s="196">
        <f>IF(N151="základní",J151,0)</f>
        <v>0</v>
      </c>
      <c r="BF151" s="196">
        <f>IF(N151="snížená",J151,0)</f>
        <v>0</v>
      </c>
      <c r="BG151" s="196">
        <f>IF(N151="zákl. přenesená",J151,0)</f>
        <v>0</v>
      </c>
      <c r="BH151" s="196">
        <f>IF(N151="sníž. přenesená",J151,0)</f>
        <v>0</v>
      </c>
      <c r="BI151" s="196">
        <f>IF(N151="nulová",J151,0)</f>
        <v>0</v>
      </c>
      <c r="BJ151" s="22" t="s">
        <v>77</v>
      </c>
      <c r="BK151" s="196">
        <f>ROUND(I151*H151,2)</f>
        <v>0</v>
      </c>
      <c r="BL151" s="22" t="s">
        <v>141</v>
      </c>
      <c r="BM151" s="22" t="s">
        <v>238</v>
      </c>
    </row>
    <row r="152" spans="2:47" s="1" customFormat="1" ht="189">
      <c r="B152" s="39"/>
      <c r="C152" s="61"/>
      <c r="D152" s="197" t="s">
        <v>143</v>
      </c>
      <c r="E152" s="61"/>
      <c r="F152" s="198" t="s">
        <v>239</v>
      </c>
      <c r="G152" s="61"/>
      <c r="H152" s="61"/>
      <c r="I152" s="156"/>
      <c r="J152" s="61"/>
      <c r="K152" s="61"/>
      <c r="L152" s="59"/>
      <c r="M152" s="199"/>
      <c r="N152" s="40"/>
      <c r="O152" s="40"/>
      <c r="P152" s="40"/>
      <c r="Q152" s="40"/>
      <c r="R152" s="40"/>
      <c r="S152" s="40"/>
      <c r="T152" s="76"/>
      <c r="AT152" s="22" t="s">
        <v>143</v>
      </c>
      <c r="AU152" s="22" t="s">
        <v>84</v>
      </c>
    </row>
    <row r="153" spans="2:51" s="11" customFormat="1" ht="13.5">
      <c r="B153" s="200"/>
      <c r="C153" s="201"/>
      <c r="D153" s="197" t="s">
        <v>145</v>
      </c>
      <c r="E153" s="202" t="s">
        <v>21</v>
      </c>
      <c r="F153" s="203" t="s">
        <v>240</v>
      </c>
      <c r="G153" s="201"/>
      <c r="H153" s="204">
        <v>107.712</v>
      </c>
      <c r="I153" s="205"/>
      <c r="J153" s="201"/>
      <c r="K153" s="201"/>
      <c r="L153" s="206"/>
      <c r="M153" s="207"/>
      <c r="N153" s="208"/>
      <c r="O153" s="208"/>
      <c r="P153" s="208"/>
      <c r="Q153" s="208"/>
      <c r="R153" s="208"/>
      <c r="S153" s="208"/>
      <c r="T153" s="209"/>
      <c r="AT153" s="210" t="s">
        <v>145</v>
      </c>
      <c r="AU153" s="210" t="s">
        <v>84</v>
      </c>
      <c r="AV153" s="11" t="s">
        <v>84</v>
      </c>
      <c r="AW153" s="11" t="s">
        <v>35</v>
      </c>
      <c r="AX153" s="11" t="s">
        <v>72</v>
      </c>
      <c r="AY153" s="210" t="s">
        <v>134</v>
      </c>
    </row>
    <row r="154" spans="2:65" s="1" customFormat="1" ht="25.5" customHeight="1">
      <c r="B154" s="39"/>
      <c r="C154" s="185" t="s">
        <v>241</v>
      </c>
      <c r="D154" s="185" t="s">
        <v>136</v>
      </c>
      <c r="E154" s="186" t="s">
        <v>242</v>
      </c>
      <c r="F154" s="187" t="s">
        <v>243</v>
      </c>
      <c r="G154" s="188" t="s">
        <v>139</v>
      </c>
      <c r="H154" s="189">
        <v>107.712</v>
      </c>
      <c r="I154" s="190"/>
      <c r="J154" s="191">
        <f>ROUND(I154*H154,2)</f>
        <v>0</v>
      </c>
      <c r="K154" s="187" t="s">
        <v>140</v>
      </c>
      <c r="L154" s="59"/>
      <c r="M154" s="192" t="s">
        <v>21</v>
      </c>
      <c r="N154" s="193" t="s">
        <v>43</v>
      </c>
      <c r="O154" s="40"/>
      <c r="P154" s="194">
        <f>O154*H154</f>
        <v>0</v>
      </c>
      <c r="Q154" s="194">
        <v>0</v>
      </c>
      <c r="R154" s="194">
        <f>Q154*H154</f>
        <v>0</v>
      </c>
      <c r="S154" s="194">
        <v>0</v>
      </c>
      <c r="T154" s="195">
        <f>S154*H154</f>
        <v>0</v>
      </c>
      <c r="AR154" s="22" t="s">
        <v>141</v>
      </c>
      <c r="AT154" s="22" t="s">
        <v>136</v>
      </c>
      <c r="AU154" s="22" t="s">
        <v>84</v>
      </c>
      <c r="AY154" s="22" t="s">
        <v>134</v>
      </c>
      <c r="BE154" s="196">
        <f>IF(N154="základní",J154,0)</f>
        <v>0</v>
      </c>
      <c r="BF154" s="196">
        <f>IF(N154="snížená",J154,0)</f>
        <v>0</v>
      </c>
      <c r="BG154" s="196">
        <f>IF(N154="zákl. přenesená",J154,0)</f>
        <v>0</v>
      </c>
      <c r="BH154" s="196">
        <f>IF(N154="sníž. přenesená",J154,0)</f>
        <v>0</v>
      </c>
      <c r="BI154" s="196">
        <f>IF(N154="nulová",J154,0)</f>
        <v>0</v>
      </c>
      <c r="BJ154" s="22" t="s">
        <v>77</v>
      </c>
      <c r="BK154" s="196">
        <f>ROUND(I154*H154,2)</f>
        <v>0</v>
      </c>
      <c r="BL154" s="22" t="s">
        <v>141</v>
      </c>
      <c r="BM154" s="22" t="s">
        <v>244</v>
      </c>
    </row>
    <row r="155" spans="2:47" s="1" customFormat="1" ht="148.5">
      <c r="B155" s="39"/>
      <c r="C155" s="61"/>
      <c r="D155" s="197" t="s">
        <v>143</v>
      </c>
      <c r="E155" s="61"/>
      <c r="F155" s="198" t="s">
        <v>245</v>
      </c>
      <c r="G155" s="61"/>
      <c r="H155" s="61"/>
      <c r="I155" s="156"/>
      <c r="J155" s="61"/>
      <c r="K155" s="61"/>
      <c r="L155" s="59"/>
      <c r="M155" s="199"/>
      <c r="N155" s="40"/>
      <c r="O155" s="40"/>
      <c r="P155" s="40"/>
      <c r="Q155" s="40"/>
      <c r="R155" s="40"/>
      <c r="S155" s="40"/>
      <c r="T155" s="76"/>
      <c r="AT155" s="22" t="s">
        <v>143</v>
      </c>
      <c r="AU155" s="22" t="s">
        <v>84</v>
      </c>
    </row>
    <row r="156" spans="2:51" s="11" customFormat="1" ht="13.5">
      <c r="B156" s="200"/>
      <c r="C156" s="201"/>
      <c r="D156" s="197" t="s">
        <v>145</v>
      </c>
      <c r="E156" s="202" t="s">
        <v>21</v>
      </c>
      <c r="F156" s="203" t="s">
        <v>240</v>
      </c>
      <c r="G156" s="201"/>
      <c r="H156" s="204">
        <v>107.712</v>
      </c>
      <c r="I156" s="205"/>
      <c r="J156" s="201"/>
      <c r="K156" s="201"/>
      <c r="L156" s="206"/>
      <c r="M156" s="207"/>
      <c r="N156" s="208"/>
      <c r="O156" s="208"/>
      <c r="P156" s="208"/>
      <c r="Q156" s="208"/>
      <c r="R156" s="208"/>
      <c r="S156" s="208"/>
      <c r="T156" s="209"/>
      <c r="AT156" s="210" t="s">
        <v>145</v>
      </c>
      <c r="AU156" s="210" t="s">
        <v>84</v>
      </c>
      <c r="AV156" s="11" t="s">
        <v>84</v>
      </c>
      <c r="AW156" s="11" t="s">
        <v>35</v>
      </c>
      <c r="AX156" s="11" t="s">
        <v>72</v>
      </c>
      <c r="AY156" s="210" t="s">
        <v>134</v>
      </c>
    </row>
    <row r="157" spans="2:65" s="1" customFormat="1" ht="16.5" customHeight="1">
      <c r="B157" s="39"/>
      <c r="C157" s="185" t="s">
        <v>246</v>
      </c>
      <c r="D157" s="185" t="s">
        <v>136</v>
      </c>
      <c r="E157" s="186" t="s">
        <v>247</v>
      </c>
      <c r="F157" s="187" t="s">
        <v>248</v>
      </c>
      <c r="G157" s="188" t="s">
        <v>139</v>
      </c>
      <c r="H157" s="189">
        <v>107.712</v>
      </c>
      <c r="I157" s="190"/>
      <c r="J157" s="191">
        <f>ROUND(I157*H157,2)</f>
        <v>0</v>
      </c>
      <c r="K157" s="187" t="s">
        <v>140</v>
      </c>
      <c r="L157" s="59"/>
      <c r="M157" s="192" t="s">
        <v>21</v>
      </c>
      <c r="N157" s="193" t="s">
        <v>43</v>
      </c>
      <c r="O157" s="40"/>
      <c r="P157" s="194">
        <f>O157*H157</f>
        <v>0</v>
      </c>
      <c r="Q157" s="194">
        <v>0</v>
      </c>
      <c r="R157" s="194">
        <f>Q157*H157</f>
        <v>0</v>
      </c>
      <c r="S157" s="194">
        <v>0</v>
      </c>
      <c r="T157" s="195">
        <f>S157*H157</f>
        <v>0</v>
      </c>
      <c r="AR157" s="22" t="s">
        <v>141</v>
      </c>
      <c r="AT157" s="22" t="s">
        <v>136</v>
      </c>
      <c r="AU157" s="22" t="s">
        <v>84</v>
      </c>
      <c r="AY157" s="22" t="s">
        <v>134</v>
      </c>
      <c r="BE157" s="196">
        <f>IF(N157="základní",J157,0)</f>
        <v>0</v>
      </c>
      <c r="BF157" s="196">
        <f>IF(N157="snížená",J157,0)</f>
        <v>0</v>
      </c>
      <c r="BG157" s="196">
        <f>IF(N157="zákl. přenesená",J157,0)</f>
        <v>0</v>
      </c>
      <c r="BH157" s="196">
        <f>IF(N157="sníž. přenesená",J157,0)</f>
        <v>0</v>
      </c>
      <c r="BI157" s="196">
        <f>IF(N157="nulová",J157,0)</f>
        <v>0</v>
      </c>
      <c r="BJ157" s="22" t="s">
        <v>77</v>
      </c>
      <c r="BK157" s="196">
        <f>ROUND(I157*H157,2)</f>
        <v>0</v>
      </c>
      <c r="BL157" s="22" t="s">
        <v>141</v>
      </c>
      <c r="BM157" s="22" t="s">
        <v>249</v>
      </c>
    </row>
    <row r="158" spans="2:47" s="1" customFormat="1" ht="283.5">
      <c r="B158" s="39"/>
      <c r="C158" s="61"/>
      <c r="D158" s="197" t="s">
        <v>143</v>
      </c>
      <c r="E158" s="61"/>
      <c r="F158" s="198" t="s">
        <v>250</v>
      </c>
      <c r="G158" s="61"/>
      <c r="H158" s="61"/>
      <c r="I158" s="156"/>
      <c r="J158" s="61"/>
      <c r="K158" s="61"/>
      <c r="L158" s="59"/>
      <c r="M158" s="199"/>
      <c r="N158" s="40"/>
      <c r="O158" s="40"/>
      <c r="P158" s="40"/>
      <c r="Q158" s="40"/>
      <c r="R158" s="40"/>
      <c r="S158" s="40"/>
      <c r="T158" s="76"/>
      <c r="AT158" s="22" t="s">
        <v>143</v>
      </c>
      <c r="AU158" s="22" t="s">
        <v>84</v>
      </c>
    </row>
    <row r="159" spans="2:51" s="11" customFormat="1" ht="13.5">
      <c r="B159" s="200"/>
      <c r="C159" s="201"/>
      <c r="D159" s="197" t="s">
        <v>145</v>
      </c>
      <c r="E159" s="202" t="s">
        <v>21</v>
      </c>
      <c r="F159" s="203" t="s">
        <v>240</v>
      </c>
      <c r="G159" s="201"/>
      <c r="H159" s="204">
        <v>107.712</v>
      </c>
      <c r="I159" s="205"/>
      <c r="J159" s="201"/>
      <c r="K159" s="201"/>
      <c r="L159" s="206"/>
      <c r="M159" s="207"/>
      <c r="N159" s="208"/>
      <c r="O159" s="208"/>
      <c r="P159" s="208"/>
      <c r="Q159" s="208"/>
      <c r="R159" s="208"/>
      <c r="S159" s="208"/>
      <c r="T159" s="209"/>
      <c r="AT159" s="210" t="s">
        <v>145</v>
      </c>
      <c r="AU159" s="210" t="s">
        <v>84</v>
      </c>
      <c r="AV159" s="11" t="s">
        <v>84</v>
      </c>
      <c r="AW159" s="11" t="s">
        <v>35</v>
      </c>
      <c r="AX159" s="11" t="s">
        <v>72</v>
      </c>
      <c r="AY159" s="210" t="s">
        <v>134</v>
      </c>
    </row>
    <row r="160" spans="2:65" s="1" customFormat="1" ht="25.5" customHeight="1">
      <c r="B160" s="39"/>
      <c r="C160" s="185" t="s">
        <v>251</v>
      </c>
      <c r="D160" s="185" t="s">
        <v>136</v>
      </c>
      <c r="E160" s="186" t="s">
        <v>252</v>
      </c>
      <c r="F160" s="187" t="s">
        <v>253</v>
      </c>
      <c r="G160" s="188" t="s">
        <v>204</v>
      </c>
      <c r="H160" s="189">
        <v>172.339</v>
      </c>
      <c r="I160" s="190"/>
      <c r="J160" s="191">
        <f>ROUND(I160*H160,2)</f>
        <v>0</v>
      </c>
      <c r="K160" s="187" t="s">
        <v>140</v>
      </c>
      <c r="L160" s="59"/>
      <c r="M160" s="192" t="s">
        <v>21</v>
      </c>
      <c r="N160" s="193" t="s">
        <v>43</v>
      </c>
      <c r="O160" s="40"/>
      <c r="P160" s="194">
        <f>O160*H160</f>
        <v>0</v>
      </c>
      <c r="Q160" s="194">
        <v>0</v>
      </c>
      <c r="R160" s="194">
        <f>Q160*H160</f>
        <v>0</v>
      </c>
      <c r="S160" s="194">
        <v>0</v>
      </c>
      <c r="T160" s="195">
        <f>S160*H160</f>
        <v>0</v>
      </c>
      <c r="AR160" s="22" t="s">
        <v>141</v>
      </c>
      <c r="AT160" s="22" t="s">
        <v>136</v>
      </c>
      <c r="AU160" s="22" t="s">
        <v>84</v>
      </c>
      <c r="AY160" s="22" t="s">
        <v>134</v>
      </c>
      <c r="BE160" s="196">
        <f>IF(N160="základní",J160,0)</f>
        <v>0</v>
      </c>
      <c r="BF160" s="196">
        <f>IF(N160="snížená",J160,0)</f>
        <v>0</v>
      </c>
      <c r="BG160" s="196">
        <f>IF(N160="zákl. přenesená",J160,0)</f>
        <v>0</v>
      </c>
      <c r="BH160" s="196">
        <f>IF(N160="sníž. přenesená",J160,0)</f>
        <v>0</v>
      </c>
      <c r="BI160" s="196">
        <f>IF(N160="nulová",J160,0)</f>
        <v>0</v>
      </c>
      <c r="BJ160" s="22" t="s">
        <v>77</v>
      </c>
      <c r="BK160" s="196">
        <f>ROUND(I160*H160,2)</f>
        <v>0</v>
      </c>
      <c r="BL160" s="22" t="s">
        <v>141</v>
      </c>
      <c r="BM160" s="22" t="s">
        <v>254</v>
      </c>
    </row>
    <row r="161" spans="2:47" s="1" customFormat="1" ht="27">
      <c r="B161" s="39"/>
      <c r="C161" s="61"/>
      <c r="D161" s="197" t="s">
        <v>143</v>
      </c>
      <c r="E161" s="61"/>
      <c r="F161" s="198" t="s">
        <v>255</v>
      </c>
      <c r="G161" s="61"/>
      <c r="H161" s="61"/>
      <c r="I161" s="156"/>
      <c r="J161" s="61"/>
      <c r="K161" s="61"/>
      <c r="L161" s="59"/>
      <c r="M161" s="199"/>
      <c r="N161" s="40"/>
      <c r="O161" s="40"/>
      <c r="P161" s="40"/>
      <c r="Q161" s="40"/>
      <c r="R161" s="40"/>
      <c r="S161" s="40"/>
      <c r="T161" s="76"/>
      <c r="AT161" s="22" t="s">
        <v>143</v>
      </c>
      <c r="AU161" s="22" t="s">
        <v>84</v>
      </c>
    </row>
    <row r="162" spans="2:51" s="11" customFormat="1" ht="13.5">
      <c r="B162" s="200"/>
      <c r="C162" s="201"/>
      <c r="D162" s="197" t="s">
        <v>145</v>
      </c>
      <c r="E162" s="202" t="s">
        <v>21</v>
      </c>
      <c r="F162" s="203" t="s">
        <v>256</v>
      </c>
      <c r="G162" s="201"/>
      <c r="H162" s="204">
        <v>172.339</v>
      </c>
      <c r="I162" s="205"/>
      <c r="J162" s="201"/>
      <c r="K162" s="201"/>
      <c r="L162" s="206"/>
      <c r="M162" s="207"/>
      <c r="N162" s="208"/>
      <c r="O162" s="208"/>
      <c r="P162" s="208"/>
      <c r="Q162" s="208"/>
      <c r="R162" s="208"/>
      <c r="S162" s="208"/>
      <c r="T162" s="209"/>
      <c r="AT162" s="210" t="s">
        <v>145</v>
      </c>
      <c r="AU162" s="210" t="s">
        <v>84</v>
      </c>
      <c r="AV162" s="11" t="s">
        <v>84</v>
      </c>
      <c r="AW162" s="11" t="s">
        <v>35</v>
      </c>
      <c r="AX162" s="11" t="s">
        <v>72</v>
      </c>
      <c r="AY162" s="210" t="s">
        <v>134</v>
      </c>
    </row>
    <row r="163" spans="2:63" s="10" customFormat="1" ht="29.85" customHeight="1">
      <c r="B163" s="169"/>
      <c r="C163" s="170"/>
      <c r="D163" s="171" t="s">
        <v>71</v>
      </c>
      <c r="E163" s="183" t="s">
        <v>84</v>
      </c>
      <c r="F163" s="183" t="s">
        <v>257</v>
      </c>
      <c r="G163" s="170"/>
      <c r="H163" s="170"/>
      <c r="I163" s="173"/>
      <c r="J163" s="184">
        <f>BK163</f>
        <v>0</v>
      </c>
      <c r="K163" s="170"/>
      <c r="L163" s="175"/>
      <c r="M163" s="176"/>
      <c r="N163" s="177"/>
      <c r="O163" s="177"/>
      <c r="P163" s="178">
        <f>SUM(P164:P183)</f>
        <v>0</v>
      </c>
      <c r="Q163" s="177"/>
      <c r="R163" s="178">
        <f>SUM(R164:R183)</f>
        <v>31.186766079999998</v>
      </c>
      <c r="S163" s="177"/>
      <c r="T163" s="179">
        <f>SUM(T164:T183)</f>
        <v>0</v>
      </c>
      <c r="AR163" s="180" t="s">
        <v>77</v>
      </c>
      <c r="AT163" s="181" t="s">
        <v>71</v>
      </c>
      <c r="AU163" s="181" t="s">
        <v>77</v>
      </c>
      <c r="AY163" s="180" t="s">
        <v>134</v>
      </c>
      <c r="BK163" s="182">
        <f>SUM(BK164:BK183)</f>
        <v>0</v>
      </c>
    </row>
    <row r="164" spans="2:65" s="1" customFormat="1" ht="25.5" customHeight="1">
      <c r="B164" s="39"/>
      <c r="C164" s="185" t="s">
        <v>258</v>
      </c>
      <c r="D164" s="185" t="s">
        <v>136</v>
      </c>
      <c r="E164" s="186" t="s">
        <v>259</v>
      </c>
      <c r="F164" s="187" t="s">
        <v>260</v>
      </c>
      <c r="G164" s="188" t="s">
        <v>139</v>
      </c>
      <c r="H164" s="189">
        <v>3.034</v>
      </c>
      <c r="I164" s="190"/>
      <c r="J164" s="191">
        <f>ROUND(I164*H164,2)</f>
        <v>0</v>
      </c>
      <c r="K164" s="187" t="s">
        <v>140</v>
      </c>
      <c r="L164" s="59"/>
      <c r="M164" s="192" t="s">
        <v>21</v>
      </c>
      <c r="N164" s="193" t="s">
        <v>43</v>
      </c>
      <c r="O164" s="40"/>
      <c r="P164" s="194">
        <f>O164*H164</f>
        <v>0</v>
      </c>
      <c r="Q164" s="194">
        <v>1.98</v>
      </c>
      <c r="R164" s="194">
        <f>Q164*H164</f>
        <v>6.00732</v>
      </c>
      <c r="S164" s="194">
        <v>0</v>
      </c>
      <c r="T164" s="195">
        <f>S164*H164</f>
        <v>0</v>
      </c>
      <c r="AR164" s="22" t="s">
        <v>141</v>
      </c>
      <c r="AT164" s="22" t="s">
        <v>136</v>
      </c>
      <c r="AU164" s="22" t="s">
        <v>84</v>
      </c>
      <c r="AY164" s="22" t="s">
        <v>134</v>
      </c>
      <c r="BE164" s="196">
        <f>IF(N164="základní",J164,0)</f>
        <v>0</v>
      </c>
      <c r="BF164" s="196">
        <f>IF(N164="snížená",J164,0)</f>
        <v>0</v>
      </c>
      <c r="BG164" s="196">
        <f>IF(N164="zákl. přenesená",J164,0)</f>
        <v>0</v>
      </c>
      <c r="BH164" s="196">
        <f>IF(N164="sníž. přenesená",J164,0)</f>
        <v>0</v>
      </c>
      <c r="BI164" s="196">
        <f>IF(N164="nulová",J164,0)</f>
        <v>0</v>
      </c>
      <c r="BJ164" s="22" t="s">
        <v>77</v>
      </c>
      <c r="BK164" s="196">
        <f>ROUND(I164*H164,2)</f>
        <v>0</v>
      </c>
      <c r="BL164" s="22" t="s">
        <v>141</v>
      </c>
      <c r="BM164" s="22" t="s">
        <v>261</v>
      </c>
    </row>
    <row r="165" spans="2:47" s="1" customFormat="1" ht="54">
      <c r="B165" s="39"/>
      <c r="C165" s="61"/>
      <c r="D165" s="197" t="s">
        <v>143</v>
      </c>
      <c r="E165" s="61"/>
      <c r="F165" s="198" t="s">
        <v>262</v>
      </c>
      <c r="G165" s="61"/>
      <c r="H165" s="61"/>
      <c r="I165" s="156"/>
      <c r="J165" s="61"/>
      <c r="K165" s="61"/>
      <c r="L165" s="59"/>
      <c r="M165" s="199"/>
      <c r="N165" s="40"/>
      <c r="O165" s="40"/>
      <c r="P165" s="40"/>
      <c r="Q165" s="40"/>
      <c r="R165" s="40"/>
      <c r="S165" s="40"/>
      <c r="T165" s="76"/>
      <c r="AT165" s="22" t="s">
        <v>143</v>
      </c>
      <c r="AU165" s="22" t="s">
        <v>84</v>
      </c>
    </row>
    <row r="166" spans="2:51" s="11" customFormat="1" ht="13.5">
      <c r="B166" s="200"/>
      <c r="C166" s="201"/>
      <c r="D166" s="197" t="s">
        <v>145</v>
      </c>
      <c r="E166" s="202" t="s">
        <v>21</v>
      </c>
      <c r="F166" s="203" t="s">
        <v>263</v>
      </c>
      <c r="G166" s="201"/>
      <c r="H166" s="204">
        <v>1.429</v>
      </c>
      <c r="I166" s="205"/>
      <c r="J166" s="201"/>
      <c r="K166" s="201"/>
      <c r="L166" s="206"/>
      <c r="M166" s="207"/>
      <c r="N166" s="208"/>
      <c r="O166" s="208"/>
      <c r="P166" s="208"/>
      <c r="Q166" s="208"/>
      <c r="R166" s="208"/>
      <c r="S166" s="208"/>
      <c r="T166" s="209"/>
      <c r="AT166" s="210" t="s">
        <v>145</v>
      </c>
      <c r="AU166" s="210" t="s">
        <v>84</v>
      </c>
      <c r="AV166" s="11" t="s">
        <v>84</v>
      </c>
      <c r="AW166" s="11" t="s">
        <v>35</v>
      </c>
      <c r="AX166" s="11" t="s">
        <v>72</v>
      </c>
      <c r="AY166" s="210" t="s">
        <v>134</v>
      </c>
    </row>
    <row r="167" spans="2:51" s="11" customFormat="1" ht="13.5">
      <c r="B167" s="200"/>
      <c r="C167" s="201"/>
      <c r="D167" s="197" t="s">
        <v>145</v>
      </c>
      <c r="E167" s="202" t="s">
        <v>21</v>
      </c>
      <c r="F167" s="203" t="s">
        <v>264</v>
      </c>
      <c r="G167" s="201"/>
      <c r="H167" s="204">
        <v>0.5</v>
      </c>
      <c r="I167" s="205"/>
      <c r="J167" s="201"/>
      <c r="K167" s="201"/>
      <c r="L167" s="206"/>
      <c r="M167" s="207"/>
      <c r="N167" s="208"/>
      <c r="O167" s="208"/>
      <c r="P167" s="208"/>
      <c r="Q167" s="208"/>
      <c r="R167" s="208"/>
      <c r="S167" s="208"/>
      <c r="T167" s="209"/>
      <c r="AT167" s="210" t="s">
        <v>145</v>
      </c>
      <c r="AU167" s="210" t="s">
        <v>84</v>
      </c>
      <c r="AV167" s="11" t="s">
        <v>84</v>
      </c>
      <c r="AW167" s="11" t="s">
        <v>35</v>
      </c>
      <c r="AX167" s="11" t="s">
        <v>72</v>
      </c>
      <c r="AY167" s="210" t="s">
        <v>134</v>
      </c>
    </row>
    <row r="168" spans="2:51" s="11" customFormat="1" ht="13.5">
      <c r="B168" s="200"/>
      <c r="C168" s="201"/>
      <c r="D168" s="197" t="s">
        <v>145</v>
      </c>
      <c r="E168" s="202" t="s">
        <v>21</v>
      </c>
      <c r="F168" s="203" t="s">
        <v>265</v>
      </c>
      <c r="G168" s="201"/>
      <c r="H168" s="204">
        <v>0.132</v>
      </c>
      <c r="I168" s="205"/>
      <c r="J168" s="201"/>
      <c r="K168" s="201"/>
      <c r="L168" s="206"/>
      <c r="M168" s="207"/>
      <c r="N168" s="208"/>
      <c r="O168" s="208"/>
      <c r="P168" s="208"/>
      <c r="Q168" s="208"/>
      <c r="R168" s="208"/>
      <c r="S168" s="208"/>
      <c r="T168" s="209"/>
      <c r="AT168" s="210" t="s">
        <v>145</v>
      </c>
      <c r="AU168" s="210" t="s">
        <v>84</v>
      </c>
      <c r="AV168" s="11" t="s">
        <v>84</v>
      </c>
      <c r="AW168" s="11" t="s">
        <v>35</v>
      </c>
      <c r="AX168" s="11" t="s">
        <v>72</v>
      </c>
      <c r="AY168" s="210" t="s">
        <v>134</v>
      </c>
    </row>
    <row r="169" spans="2:51" s="11" customFormat="1" ht="13.5">
      <c r="B169" s="200"/>
      <c r="C169" s="201"/>
      <c r="D169" s="197" t="s">
        <v>145</v>
      </c>
      <c r="E169" s="202" t="s">
        <v>21</v>
      </c>
      <c r="F169" s="203" t="s">
        <v>266</v>
      </c>
      <c r="G169" s="201"/>
      <c r="H169" s="204">
        <v>0.139</v>
      </c>
      <c r="I169" s="205"/>
      <c r="J169" s="201"/>
      <c r="K169" s="201"/>
      <c r="L169" s="206"/>
      <c r="M169" s="207"/>
      <c r="N169" s="208"/>
      <c r="O169" s="208"/>
      <c r="P169" s="208"/>
      <c r="Q169" s="208"/>
      <c r="R169" s="208"/>
      <c r="S169" s="208"/>
      <c r="T169" s="209"/>
      <c r="AT169" s="210" t="s">
        <v>145</v>
      </c>
      <c r="AU169" s="210" t="s">
        <v>84</v>
      </c>
      <c r="AV169" s="11" t="s">
        <v>84</v>
      </c>
      <c r="AW169" s="11" t="s">
        <v>35</v>
      </c>
      <c r="AX169" s="11" t="s">
        <v>72</v>
      </c>
      <c r="AY169" s="210" t="s">
        <v>134</v>
      </c>
    </row>
    <row r="170" spans="2:51" s="11" customFormat="1" ht="13.5">
      <c r="B170" s="200"/>
      <c r="C170" s="201"/>
      <c r="D170" s="197" t="s">
        <v>145</v>
      </c>
      <c r="E170" s="202" t="s">
        <v>21</v>
      </c>
      <c r="F170" s="203" t="s">
        <v>267</v>
      </c>
      <c r="G170" s="201"/>
      <c r="H170" s="204">
        <v>0.834</v>
      </c>
      <c r="I170" s="205"/>
      <c r="J170" s="201"/>
      <c r="K170" s="201"/>
      <c r="L170" s="206"/>
      <c r="M170" s="207"/>
      <c r="N170" s="208"/>
      <c r="O170" s="208"/>
      <c r="P170" s="208"/>
      <c r="Q170" s="208"/>
      <c r="R170" s="208"/>
      <c r="S170" s="208"/>
      <c r="T170" s="209"/>
      <c r="AT170" s="210" t="s">
        <v>145</v>
      </c>
      <c r="AU170" s="210" t="s">
        <v>84</v>
      </c>
      <c r="AV170" s="11" t="s">
        <v>84</v>
      </c>
      <c r="AW170" s="11" t="s">
        <v>35</v>
      </c>
      <c r="AX170" s="11" t="s">
        <v>72</v>
      </c>
      <c r="AY170" s="210" t="s">
        <v>134</v>
      </c>
    </row>
    <row r="171" spans="2:65" s="1" customFormat="1" ht="25.5" customHeight="1">
      <c r="B171" s="39"/>
      <c r="C171" s="185" t="s">
        <v>9</v>
      </c>
      <c r="D171" s="185" t="s">
        <v>136</v>
      </c>
      <c r="E171" s="186" t="s">
        <v>268</v>
      </c>
      <c r="F171" s="187" t="s">
        <v>269</v>
      </c>
      <c r="G171" s="188" t="s">
        <v>139</v>
      </c>
      <c r="H171" s="189">
        <v>11.157</v>
      </c>
      <c r="I171" s="190"/>
      <c r="J171" s="191">
        <f>ROUND(I171*H171,2)</f>
        <v>0</v>
      </c>
      <c r="K171" s="187" t="s">
        <v>140</v>
      </c>
      <c r="L171" s="59"/>
      <c r="M171" s="192" t="s">
        <v>21</v>
      </c>
      <c r="N171" s="193" t="s">
        <v>43</v>
      </c>
      <c r="O171" s="40"/>
      <c r="P171" s="194">
        <f>O171*H171</f>
        <v>0</v>
      </c>
      <c r="Q171" s="194">
        <v>2.25634</v>
      </c>
      <c r="R171" s="194">
        <f>Q171*H171</f>
        <v>25.173985379999998</v>
      </c>
      <c r="S171" s="194">
        <v>0</v>
      </c>
      <c r="T171" s="195">
        <f>S171*H171</f>
        <v>0</v>
      </c>
      <c r="AR171" s="22" t="s">
        <v>141</v>
      </c>
      <c r="AT171" s="22" t="s">
        <v>136</v>
      </c>
      <c r="AU171" s="22" t="s">
        <v>84</v>
      </c>
      <c r="AY171" s="22" t="s">
        <v>134</v>
      </c>
      <c r="BE171" s="196">
        <f>IF(N171="základní",J171,0)</f>
        <v>0</v>
      </c>
      <c r="BF171" s="196">
        <f>IF(N171="snížená",J171,0)</f>
        <v>0</v>
      </c>
      <c r="BG171" s="196">
        <f>IF(N171="zákl. přenesená",J171,0)</f>
        <v>0</v>
      </c>
      <c r="BH171" s="196">
        <f>IF(N171="sníž. přenesená",J171,0)</f>
        <v>0</v>
      </c>
      <c r="BI171" s="196">
        <f>IF(N171="nulová",J171,0)</f>
        <v>0</v>
      </c>
      <c r="BJ171" s="22" t="s">
        <v>77</v>
      </c>
      <c r="BK171" s="196">
        <f>ROUND(I171*H171,2)</f>
        <v>0</v>
      </c>
      <c r="BL171" s="22" t="s">
        <v>141</v>
      </c>
      <c r="BM171" s="22" t="s">
        <v>270</v>
      </c>
    </row>
    <row r="172" spans="2:47" s="1" customFormat="1" ht="94.5">
      <c r="B172" s="39"/>
      <c r="C172" s="61"/>
      <c r="D172" s="197" t="s">
        <v>143</v>
      </c>
      <c r="E172" s="61"/>
      <c r="F172" s="198" t="s">
        <v>271</v>
      </c>
      <c r="G172" s="61"/>
      <c r="H172" s="61"/>
      <c r="I172" s="156"/>
      <c r="J172" s="61"/>
      <c r="K172" s="61"/>
      <c r="L172" s="59"/>
      <c r="M172" s="199"/>
      <c r="N172" s="40"/>
      <c r="O172" s="40"/>
      <c r="P172" s="40"/>
      <c r="Q172" s="40"/>
      <c r="R172" s="40"/>
      <c r="S172" s="40"/>
      <c r="T172" s="76"/>
      <c r="AT172" s="22" t="s">
        <v>143</v>
      </c>
      <c r="AU172" s="22" t="s">
        <v>84</v>
      </c>
    </row>
    <row r="173" spans="2:51" s="11" customFormat="1" ht="13.5">
      <c r="B173" s="200"/>
      <c r="C173" s="201"/>
      <c r="D173" s="197" t="s">
        <v>145</v>
      </c>
      <c r="E173" s="202" t="s">
        <v>21</v>
      </c>
      <c r="F173" s="203" t="s">
        <v>272</v>
      </c>
      <c r="G173" s="201"/>
      <c r="H173" s="204">
        <v>1.188</v>
      </c>
      <c r="I173" s="205"/>
      <c r="J173" s="201"/>
      <c r="K173" s="201"/>
      <c r="L173" s="206"/>
      <c r="M173" s="207"/>
      <c r="N173" s="208"/>
      <c r="O173" s="208"/>
      <c r="P173" s="208"/>
      <c r="Q173" s="208"/>
      <c r="R173" s="208"/>
      <c r="S173" s="208"/>
      <c r="T173" s="209"/>
      <c r="AT173" s="210" t="s">
        <v>145</v>
      </c>
      <c r="AU173" s="210" t="s">
        <v>84</v>
      </c>
      <c r="AV173" s="11" t="s">
        <v>84</v>
      </c>
      <c r="AW173" s="11" t="s">
        <v>35</v>
      </c>
      <c r="AX173" s="11" t="s">
        <v>72</v>
      </c>
      <c r="AY173" s="210" t="s">
        <v>134</v>
      </c>
    </row>
    <row r="174" spans="2:51" s="11" customFormat="1" ht="13.5">
      <c r="B174" s="200"/>
      <c r="C174" s="201"/>
      <c r="D174" s="197" t="s">
        <v>145</v>
      </c>
      <c r="E174" s="202" t="s">
        <v>21</v>
      </c>
      <c r="F174" s="203" t="s">
        <v>273</v>
      </c>
      <c r="G174" s="201"/>
      <c r="H174" s="204">
        <v>1.247</v>
      </c>
      <c r="I174" s="205"/>
      <c r="J174" s="201"/>
      <c r="K174" s="201"/>
      <c r="L174" s="206"/>
      <c r="M174" s="207"/>
      <c r="N174" s="208"/>
      <c r="O174" s="208"/>
      <c r="P174" s="208"/>
      <c r="Q174" s="208"/>
      <c r="R174" s="208"/>
      <c r="S174" s="208"/>
      <c r="T174" s="209"/>
      <c r="AT174" s="210" t="s">
        <v>145</v>
      </c>
      <c r="AU174" s="210" t="s">
        <v>84</v>
      </c>
      <c r="AV174" s="11" t="s">
        <v>84</v>
      </c>
      <c r="AW174" s="11" t="s">
        <v>35</v>
      </c>
      <c r="AX174" s="11" t="s">
        <v>72</v>
      </c>
      <c r="AY174" s="210" t="s">
        <v>134</v>
      </c>
    </row>
    <row r="175" spans="2:51" s="11" customFormat="1" ht="13.5">
      <c r="B175" s="200"/>
      <c r="C175" s="201"/>
      <c r="D175" s="197" t="s">
        <v>145</v>
      </c>
      <c r="E175" s="202" t="s">
        <v>21</v>
      </c>
      <c r="F175" s="203" t="s">
        <v>274</v>
      </c>
      <c r="G175" s="201"/>
      <c r="H175" s="204">
        <v>0.594</v>
      </c>
      <c r="I175" s="205"/>
      <c r="J175" s="201"/>
      <c r="K175" s="201"/>
      <c r="L175" s="206"/>
      <c r="M175" s="207"/>
      <c r="N175" s="208"/>
      <c r="O175" s="208"/>
      <c r="P175" s="208"/>
      <c r="Q175" s="208"/>
      <c r="R175" s="208"/>
      <c r="S175" s="208"/>
      <c r="T175" s="209"/>
      <c r="AT175" s="210" t="s">
        <v>145</v>
      </c>
      <c r="AU175" s="210" t="s">
        <v>84</v>
      </c>
      <c r="AV175" s="11" t="s">
        <v>84</v>
      </c>
      <c r="AW175" s="11" t="s">
        <v>35</v>
      </c>
      <c r="AX175" s="11" t="s">
        <v>72</v>
      </c>
      <c r="AY175" s="210" t="s">
        <v>134</v>
      </c>
    </row>
    <row r="176" spans="2:51" s="11" customFormat="1" ht="13.5">
      <c r="B176" s="200"/>
      <c r="C176" s="201"/>
      <c r="D176" s="197" t="s">
        <v>145</v>
      </c>
      <c r="E176" s="202" t="s">
        <v>21</v>
      </c>
      <c r="F176" s="203" t="s">
        <v>275</v>
      </c>
      <c r="G176" s="201"/>
      <c r="H176" s="204">
        <v>0.624</v>
      </c>
      <c r="I176" s="205"/>
      <c r="J176" s="201"/>
      <c r="K176" s="201"/>
      <c r="L176" s="206"/>
      <c r="M176" s="207"/>
      <c r="N176" s="208"/>
      <c r="O176" s="208"/>
      <c r="P176" s="208"/>
      <c r="Q176" s="208"/>
      <c r="R176" s="208"/>
      <c r="S176" s="208"/>
      <c r="T176" s="209"/>
      <c r="AT176" s="210" t="s">
        <v>145</v>
      </c>
      <c r="AU176" s="210" t="s">
        <v>84</v>
      </c>
      <c r="AV176" s="11" t="s">
        <v>84</v>
      </c>
      <c r="AW176" s="11" t="s">
        <v>35</v>
      </c>
      <c r="AX176" s="11" t="s">
        <v>72</v>
      </c>
      <c r="AY176" s="210" t="s">
        <v>134</v>
      </c>
    </row>
    <row r="177" spans="2:51" s="11" customFormat="1" ht="13.5">
      <c r="B177" s="200"/>
      <c r="C177" s="201"/>
      <c r="D177" s="197" t="s">
        <v>145</v>
      </c>
      <c r="E177" s="202" t="s">
        <v>21</v>
      </c>
      <c r="F177" s="203" t="s">
        <v>276</v>
      </c>
      <c r="G177" s="201"/>
      <c r="H177" s="204">
        <v>7.504</v>
      </c>
      <c r="I177" s="205"/>
      <c r="J177" s="201"/>
      <c r="K177" s="201"/>
      <c r="L177" s="206"/>
      <c r="M177" s="207"/>
      <c r="N177" s="208"/>
      <c r="O177" s="208"/>
      <c r="P177" s="208"/>
      <c r="Q177" s="208"/>
      <c r="R177" s="208"/>
      <c r="S177" s="208"/>
      <c r="T177" s="209"/>
      <c r="AT177" s="210" t="s">
        <v>145</v>
      </c>
      <c r="AU177" s="210" t="s">
        <v>84</v>
      </c>
      <c r="AV177" s="11" t="s">
        <v>84</v>
      </c>
      <c r="AW177" s="11" t="s">
        <v>35</v>
      </c>
      <c r="AX177" s="11" t="s">
        <v>72</v>
      </c>
      <c r="AY177" s="210" t="s">
        <v>134</v>
      </c>
    </row>
    <row r="178" spans="2:65" s="1" customFormat="1" ht="16.5" customHeight="1">
      <c r="B178" s="39"/>
      <c r="C178" s="185" t="s">
        <v>277</v>
      </c>
      <c r="D178" s="185" t="s">
        <v>136</v>
      </c>
      <c r="E178" s="186" t="s">
        <v>278</v>
      </c>
      <c r="F178" s="187" t="s">
        <v>279</v>
      </c>
      <c r="G178" s="188" t="s">
        <v>215</v>
      </c>
      <c r="H178" s="189">
        <v>2.03</v>
      </c>
      <c r="I178" s="190"/>
      <c r="J178" s="191">
        <f>ROUND(I178*H178,2)</f>
        <v>0</v>
      </c>
      <c r="K178" s="187" t="s">
        <v>140</v>
      </c>
      <c r="L178" s="59"/>
      <c r="M178" s="192" t="s">
        <v>21</v>
      </c>
      <c r="N178" s="193" t="s">
        <v>43</v>
      </c>
      <c r="O178" s="40"/>
      <c r="P178" s="194">
        <f>O178*H178</f>
        <v>0</v>
      </c>
      <c r="Q178" s="194">
        <v>0.00269</v>
      </c>
      <c r="R178" s="194">
        <f>Q178*H178</f>
        <v>0.0054607</v>
      </c>
      <c r="S178" s="194">
        <v>0</v>
      </c>
      <c r="T178" s="195">
        <f>S178*H178</f>
        <v>0</v>
      </c>
      <c r="AR178" s="22" t="s">
        <v>141</v>
      </c>
      <c r="AT178" s="22" t="s">
        <v>136</v>
      </c>
      <c r="AU178" s="22" t="s">
        <v>84</v>
      </c>
      <c r="AY178" s="22" t="s">
        <v>134</v>
      </c>
      <c r="BE178" s="196">
        <f>IF(N178="základní",J178,0)</f>
        <v>0</v>
      </c>
      <c r="BF178" s="196">
        <f>IF(N178="snížená",J178,0)</f>
        <v>0</v>
      </c>
      <c r="BG178" s="196">
        <f>IF(N178="zákl. přenesená",J178,0)</f>
        <v>0</v>
      </c>
      <c r="BH178" s="196">
        <f>IF(N178="sníž. přenesená",J178,0)</f>
        <v>0</v>
      </c>
      <c r="BI178" s="196">
        <f>IF(N178="nulová",J178,0)</f>
        <v>0</v>
      </c>
      <c r="BJ178" s="22" t="s">
        <v>77</v>
      </c>
      <c r="BK178" s="196">
        <f>ROUND(I178*H178,2)</f>
        <v>0</v>
      </c>
      <c r="BL178" s="22" t="s">
        <v>141</v>
      </c>
      <c r="BM178" s="22" t="s">
        <v>280</v>
      </c>
    </row>
    <row r="179" spans="2:47" s="1" customFormat="1" ht="40.5">
      <c r="B179" s="39"/>
      <c r="C179" s="61"/>
      <c r="D179" s="197" t="s">
        <v>143</v>
      </c>
      <c r="E179" s="61"/>
      <c r="F179" s="198" t="s">
        <v>281</v>
      </c>
      <c r="G179" s="61"/>
      <c r="H179" s="61"/>
      <c r="I179" s="156"/>
      <c r="J179" s="61"/>
      <c r="K179" s="61"/>
      <c r="L179" s="59"/>
      <c r="M179" s="199"/>
      <c r="N179" s="40"/>
      <c r="O179" s="40"/>
      <c r="P179" s="40"/>
      <c r="Q179" s="40"/>
      <c r="R179" s="40"/>
      <c r="S179" s="40"/>
      <c r="T179" s="76"/>
      <c r="AT179" s="22" t="s">
        <v>143</v>
      </c>
      <c r="AU179" s="22" t="s">
        <v>84</v>
      </c>
    </row>
    <row r="180" spans="2:51" s="11" customFormat="1" ht="13.5">
      <c r="B180" s="200"/>
      <c r="C180" s="201"/>
      <c r="D180" s="197" t="s">
        <v>145</v>
      </c>
      <c r="E180" s="202" t="s">
        <v>21</v>
      </c>
      <c r="F180" s="203" t="s">
        <v>282</v>
      </c>
      <c r="G180" s="201"/>
      <c r="H180" s="204">
        <v>0.99</v>
      </c>
      <c r="I180" s="205"/>
      <c r="J180" s="201"/>
      <c r="K180" s="201"/>
      <c r="L180" s="206"/>
      <c r="M180" s="207"/>
      <c r="N180" s="208"/>
      <c r="O180" s="208"/>
      <c r="P180" s="208"/>
      <c r="Q180" s="208"/>
      <c r="R180" s="208"/>
      <c r="S180" s="208"/>
      <c r="T180" s="209"/>
      <c r="AT180" s="210" t="s">
        <v>145</v>
      </c>
      <c r="AU180" s="210" t="s">
        <v>84</v>
      </c>
      <c r="AV180" s="11" t="s">
        <v>84</v>
      </c>
      <c r="AW180" s="11" t="s">
        <v>35</v>
      </c>
      <c r="AX180" s="11" t="s">
        <v>72</v>
      </c>
      <c r="AY180" s="210" t="s">
        <v>134</v>
      </c>
    </row>
    <row r="181" spans="2:51" s="11" customFormat="1" ht="13.5">
      <c r="B181" s="200"/>
      <c r="C181" s="201"/>
      <c r="D181" s="197" t="s">
        <v>145</v>
      </c>
      <c r="E181" s="202" t="s">
        <v>21</v>
      </c>
      <c r="F181" s="203" t="s">
        <v>283</v>
      </c>
      <c r="G181" s="201"/>
      <c r="H181" s="204">
        <v>1.04</v>
      </c>
      <c r="I181" s="205"/>
      <c r="J181" s="201"/>
      <c r="K181" s="201"/>
      <c r="L181" s="206"/>
      <c r="M181" s="207"/>
      <c r="N181" s="208"/>
      <c r="O181" s="208"/>
      <c r="P181" s="208"/>
      <c r="Q181" s="208"/>
      <c r="R181" s="208"/>
      <c r="S181" s="208"/>
      <c r="T181" s="209"/>
      <c r="AT181" s="210" t="s">
        <v>145</v>
      </c>
      <c r="AU181" s="210" t="s">
        <v>84</v>
      </c>
      <c r="AV181" s="11" t="s">
        <v>84</v>
      </c>
      <c r="AW181" s="11" t="s">
        <v>35</v>
      </c>
      <c r="AX181" s="11" t="s">
        <v>72</v>
      </c>
      <c r="AY181" s="210" t="s">
        <v>134</v>
      </c>
    </row>
    <row r="182" spans="2:65" s="1" customFormat="1" ht="16.5" customHeight="1">
      <c r="B182" s="39"/>
      <c r="C182" s="185" t="s">
        <v>284</v>
      </c>
      <c r="D182" s="185" t="s">
        <v>136</v>
      </c>
      <c r="E182" s="186" t="s">
        <v>285</v>
      </c>
      <c r="F182" s="187" t="s">
        <v>286</v>
      </c>
      <c r="G182" s="188" t="s">
        <v>215</v>
      </c>
      <c r="H182" s="189">
        <v>2.03</v>
      </c>
      <c r="I182" s="190"/>
      <c r="J182" s="191">
        <f>ROUND(I182*H182,2)</f>
        <v>0</v>
      </c>
      <c r="K182" s="187" t="s">
        <v>140</v>
      </c>
      <c r="L182" s="59"/>
      <c r="M182" s="192" t="s">
        <v>21</v>
      </c>
      <c r="N182" s="193" t="s">
        <v>43</v>
      </c>
      <c r="O182" s="40"/>
      <c r="P182" s="194">
        <f>O182*H182</f>
        <v>0</v>
      </c>
      <c r="Q182" s="194">
        <v>0</v>
      </c>
      <c r="R182" s="194">
        <f>Q182*H182</f>
        <v>0</v>
      </c>
      <c r="S182" s="194">
        <v>0</v>
      </c>
      <c r="T182" s="195">
        <f>S182*H182</f>
        <v>0</v>
      </c>
      <c r="AR182" s="22" t="s">
        <v>141</v>
      </c>
      <c r="AT182" s="22" t="s">
        <v>136</v>
      </c>
      <c r="AU182" s="22" t="s">
        <v>84</v>
      </c>
      <c r="AY182" s="22" t="s">
        <v>134</v>
      </c>
      <c r="BE182" s="196">
        <f>IF(N182="základní",J182,0)</f>
        <v>0</v>
      </c>
      <c r="BF182" s="196">
        <f>IF(N182="snížená",J182,0)</f>
        <v>0</v>
      </c>
      <c r="BG182" s="196">
        <f>IF(N182="zákl. přenesená",J182,0)</f>
        <v>0</v>
      </c>
      <c r="BH182" s="196">
        <f>IF(N182="sníž. přenesená",J182,0)</f>
        <v>0</v>
      </c>
      <c r="BI182" s="196">
        <f>IF(N182="nulová",J182,0)</f>
        <v>0</v>
      </c>
      <c r="BJ182" s="22" t="s">
        <v>77</v>
      </c>
      <c r="BK182" s="196">
        <f>ROUND(I182*H182,2)</f>
        <v>0</v>
      </c>
      <c r="BL182" s="22" t="s">
        <v>141</v>
      </c>
      <c r="BM182" s="22" t="s">
        <v>287</v>
      </c>
    </row>
    <row r="183" spans="2:47" s="1" customFormat="1" ht="40.5">
      <c r="B183" s="39"/>
      <c r="C183" s="61"/>
      <c r="D183" s="197" t="s">
        <v>143</v>
      </c>
      <c r="E183" s="61"/>
      <c r="F183" s="198" t="s">
        <v>281</v>
      </c>
      <c r="G183" s="61"/>
      <c r="H183" s="61"/>
      <c r="I183" s="156"/>
      <c r="J183" s="61"/>
      <c r="K183" s="61"/>
      <c r="L183" s="59"/>
      <c r="M183" s="199"/>
      <c r="N183" s="40"/>
      <c r="O183" s="40"/>
      <c r="P183" s="40"/>
      <c r="Q183" s="40"/>
      <c r="R183" s="40"/>
      <c r="S183" s="40"/>
      <c r="T183" s="76"/>
      <c r="AT183" s="22" t="s">
        <v>143</v>
      </c>
      <c r="AU183" s="22" t="s">
        <v>84</v>
      </c>
    </row>
    <row r="184" spans="2:63" s="10" customFormat="1" ht="29.85" customHeight="1">
      <c r="B184" s="169"/>
      <c r="C184" s="170"/>
      <c r="D184" s="171" t="s">
        <v>71</v>
      </c>
      <c r="E184" s="183" t="s">
        <v>155</v>
      </c>
      <c r="F184" s="183" t="s">
        <v>288</v>
      </c>
      <c r="G184" s="170"/>
      <c r="H184" s="170"/>
      <c r="I184" s="173"/>
      <c r="J184" s="184">
        <f>BK184</f>
        <v>0</v>
      </c>
      <c r="K184" s="170"/>
      <c r="L184" s="175"/>
      <c r="M184" s="176"/>
      <c r="N184" s="177"/>
      <c r="O184" s="177"/>
      <c r="P184" s="178">
        <f>SUM(P185:P213)</f>
        <v>0</v>
      </c>
      <c r="Q184" s="177"/>
      <c r="R184" s="178">
        <f>SUM(R185:R213)</f>
        <v>129.90813819000005</v>
      </c>
      <c r="S184" s="177"/>
      <c r="T184" s="179">
        <f>SUM(T185:T213)</f>
        <v>0</v>
      </c>
      <c r="AR184" s="180" t="s">
        <v>77</v>
      </c>
      <c r="AT184" s="181" t="s">
        <v>71</v>
      </c>
      <c r="AU184" s="181" t="s">
        <v>77</v>
      </c>
      <c r="AY184" s="180" t="s">
        <v>134</v>
      </c>
      <c r="BK184" s="182">
        <f>SUM(BK185:BK213)</f>
        <v>0</v>
      </c>
    </row>
    <row r="185" spans="2:65" s="1" customFormat="1" ht="25.5" customHeight="1">
      <c r="B185" s="39"/>
      <c r="C185" s="185" t="s">
        <v>289</v>
      </c>
      <c r="D185" s="185" t="s">
        <v>136</v>
      </c>
      <c r="E185" s="186" t="s">
        <v>290</v>
      </c>
      <c r="F185" s="187" t="s">
        <v>291</v>
      </c>
      <c r="G185" s="188" t="s">
        <v>215</v>
      </c>
      <c r="H185" s="189">
        <v>104.929</v>
      </c>
      <c r="I185" s="190"/>
      <c r="J185" s="191">
        <f>ROUND(I185*H185,2)</f>
        <v>0</v>
      </c>
      <c r="K185" s="187" t="s">
        <v>140</v>
      </c>
      <c r="L185" s="59"/>
      <c r="M185" s="192" t="s">
        <v>21</v>
      </c>
      <c r="N185" s="193" t="s">
        <v>43</v>
      </c>
      <c r="O185" s="40"/>
      <c r="P185" s="194">
        <f>O185*H185</f>
        <v>0</v>
      </c>
      <c r="Q185" s="194">
        <v>0.90802</v>
      </c>
      <c r="R185" s="194">
        <f>Q185*H185</f>
        <v>95.27763058000001</v>
      </c>
      <c r="S185" s="194">
        <v>0</v>
      </c>
      <c r="T185" s="195">
        <f>S185*H185</f>
        <v>0</v>
      </c>
      <c r="AR185" s="22" t="s">
        <v>141</v>
      </c>
      <c r="AT185" s="22" t="s">
        <v>136</v>
      </c>
      <c r="AU185" s="22" t="s">
        <v>84</v>
      </c>
      <c r="AY185" s="22" t="s">
        <v>134</v>
      </c>
      <c r="BE185" s="196">
        <f>IF(N185="základní",J185,0)</f>
        <v>0</v>
      </c>
      <c r="BF185" s="196">
        <f>IF(N185="snížená",J185,0)</f>
        <v>0</v>
      </c>
      <c r="BG185" s="196">
        <f>IF(N185="zákl. přenesená",J185,0)</f>
        <v>0</v>
      </c>
      <c r="BH185" s="196">
        <f>IF(N185="sníž. přenesená",J185,0)</f>
        <v>0</v>
      </c>
      <c r="BI185" s="196">
        <f>IF(N185="nulová",J185,0)</f>
        <v>0</v>
      </c>
      <c r="BJ185" s="22" t="s">
        <v>77</v>
      </c>
      <c r="BK185" s="196">
        <f>ROUND(I185*H185,2)</f>
        <v>0</v>
      </c>
      <c r="BL185" s="22" t="s">
        <v>141</v>
      </c>
      <c r="BM185" s="22" t="s">
        <v>292</v>
      </c>
    </row>
    <row r="186" spans="2:47" s="1" customFormat="1" ht="67.5">
      <c r="B186" s="39"/>
      <c r="C186" s="61"/>
      <c r="D186" s="197" t="s">
        <v>143</v>
      </c>
      <c r="E186" s="61"/>
      <c r="F186" s="198" t="s">
        <v>293</v>
      </c>
      <c r="G186" s="61"/>
      <c r="H186" s="61"/>
      <c r="I186" s="156"/>
      <c r="J186" s="61"/>
      <c r="K186" s="61"/>
      <c r="L186" s="59"/>
      <c r="M186" s="199"/>
      <c r="N186" s="40"/>
      <c r="O186" s="40"/>
      <c r="P186" s="40"/>
      <c r="Q186" s="40"/>
      <c r="R186" s="40"/>
      <c r="S186" s="40"/>
      <c r="T186" s="76"/>
      <c r="AT186" s="22" t="s">
        <v>143</v>
      </c>
      <c r="AU186" s="22" t="s">
        <v>84</v>
      </c>
    </row>
    <row r="187" spans="2:51" s="11" customFormat="1" ht="13.5">
      <c r="B187" s="200"/>
      <c r="C187" s="201"/>
      <c r="D187" s="197" t="s">
        <v>145</v>
      </c>
      <c r="E187" s="202" t="s">
        <v>21</v>
      </c>
      <c r="F187" s="203" t="s">
        <v>294</v>
      </c>
      <c r="G187" s="201"/>
      <c r="H187" s="204">
        <v>104.929</v>
      </c>
      <c r="I187" s="205"/>
      <c r="J187" s="201"/>
      <c r="K187" s="201"/>
      <c r="L187" s="206"/>
      <c r="M187" s="207"/>
      <c r="N187" s="208"/>
      <c r="O187" s="208"/>
      <c r="P187" s="208"/>
      <c r="Q187" s="208"/>
      <c r="R187" s="208"/>
      <c r="S187" s="208"/>
      <c r="T187" s="209"/>
      <c r="AT187" s="210" t="s">
        <v>145</v>
      </c>
      <c r="AU187" s="210" t="s">
        <v>84</v>
      </c>
      <c r="AV187" s="11" t="s">
        <v>84</v>
      </c>
      <c r="AW187" s="11" t="s">
        <v>35</v>
      </c>
      <c r="AX187" s="11" t="s">
        <v>72</v>
      </c>
      <c r="AY187" s="210" t="s">
        <v>134</v>
      </c>
    </row>
    <row r="188" spans="2:65" s="1" customFormat="1" ht="25.5" customHeight="1">
      <c r="B188" s="39"/>
      <c r="C188" s="185" t="s">
        <v>295</v>
      </c>
      <c r="D188" s="185" t="s">
        <v>136</v>
      </c>
      <c r="E188" s="186" t="s">
        <v>296</v>
      </c>
      <c r="F188" s="187" t="s">
        <v>297</v>
      </c>
      <c r="G188" s="188" t="s">
        <v>204</v>
      </c>
      <c r="H188" s="189">
        <v>2.571</v>
      </c>
      <c r="I188" s="190"/>
      <c r="J188" s="191">
        <f>ROUND(I188*H188,2)</f>
        <v>0</v>
      </c>
      <c r="K188" s="187" t="s">
        <v>140</v>
      </c>
      <c r="L188" s="59"/>
      <c r="M188" s="192" t="s">
        <v>21</v>
      </c>
      <c r="N188" s="193" t="s">
        <v>43</v>
      </c>
      <c r="O188" s="40"/>
      <c r="P188" s="194">
        <f>O188*H188</f>
        <v>0</v>
      </c>
      <c r="Q188" s="194">
        <v>1.04881</v>
      </c>
      <c r="R188" s="194">
        <f>Q188*H188</f>
        <v>2.6964905100000003</v>
      </c>
      <c r="S188" s="194">
        <v>0</v>
      </c>
      <c r="T188" s="195">
        <f>S188*H188</f>
        <v>0</v>
      </c>
      <c r="AR188" s="22" t="s">
        <v>141</v>
      </c>
      <c r="AT188" s="22" t="s">
        <v>136</v>
      </c>
      <c r="AU188" s="22" t="s">
        <v>84</v>
      </c>
      <c r="AY188" s="22" t="s">
        <v>134</v>
      </c>
      <c r="BE188" s="196">
        <f>IF(N188="základní",J188,0)</f>
        <v>0</v>
      </c>
      <c r="BF188" s="196">
        <f>IF(N188="snížená",J188,0)</f>
        <v>0</v>
      </c>
      <c r="BG188" s="196">
        <f>IF(N188="zákl. přenesená",J188,0)</f>
        <v>0</v>
      </c>
      <c r="BH188" s="196">
        <f>IF(N188="sníž. přenesená",J188,0)</f>
        <v>0</v>
      </c>
      <c r="BI188" s="196">
        <f>IF(N188="nulová",J188,0)</f>
        <v>0</v>
      </c>
      <c r="BJ188" s="22" t="s">
        <v>77</v>
      </c>
      <c r="BK188" s="196">
        <f>ROUND(I188*H188,2)</f>
        <v>0</v>
      </c>
      <c r="BL188" s="22" t="s">
        <v>141</v>
      </c>
      <c r="BM188" s="22" t="s">
        <v>298</v>
      </c>
    </row>
    <row r="189" spans="2:51" s="11" customFormat="1" ht="13.5">
      <c r="B189" s="200"/>
      <c r="C189" s="201"/>
      <c r="D189" s="197" t="s">
        <v>145</v>
      </c>
      <c r="E189" s="202" t="s">
        <v>21</v>
      </c>
      <c r="F189" s="203" t="s">
        <v>299</v>
      </c>
      <c r="G189" s="201"/>
      <c r="H189" s="204">
        <v>0.692</v>
      </c>
      <c r="I189" s="205"/>
      <c r="J189" s="201"/>
      <c r="K189" s="201"/>
      <c r="L189" s="206"/>
      <c r="M189" s="207"/>
      <c r="N189" s="208"/>
      <c r="O189" s="208"/>
      <c r="P189" s="208"/>
      <c r="Q189" s="208"/>
      <c r="R189" s="208"/>
      <c r="S189" s="208"/>
      <c r="T189" s="209"/>
      <c r="AT189" s="210" t="s">
        <v>145</v>
      </c>
      <c r="AU189" s="210" t="s">
        <v>84</v>
      </c>
      <c r="AV189" s="11" t="s">
        <v>84</v>
      </c>
      <c r="AW189" s="11" t="s">
        <v>35</v>
      </c>
      <c r="AX189" s="11" t="s">
        <v>72</v>
      </c>
      <c r="AY189" s="210" t="s">
        <v>134</v>
      </c>
    </row>
    <row r="190" spans="2:51" s="11" customFormat="1" ht="13.5">
      <c r="B190" s="200"/>
      <c r="C190" s="201"/>
      <c r="D190" s="197" t="s">
        <v>145</v>
      </c>
      <c r="E190" s="202" t="s">
        <v>21</v>
      </c>
      <c r="F190" s="203" t="s">
        <v>300</v>
      </c>
      <c r="G190" s="201"/>
      <c r="H190" s="204">
        <v>1.425</v>
      </c>
      <c r="I190" s="205"/>
      <c r="J190" s="201"/>
      <c r="K190" s="201"/>
      <c r="L190" s="206"/>
      <c r="M190" s="207"/>
      <c r="N190" s="208"/>
      <c r="O190" s="208"/>
      <c r="P190" s="208"/>
      <c r="Q190" s="208"/>
      <c r="R190" s="208"/>
      <c r="S190" s="208"/>
      <c r="T190" s="209"/>
      <c r="AT190" s="210" t="s">
        <v>145</v>
      </c>
      <c r="AU190" s="210" t="s">
        <v>84</v>
      </c>
      <c r="AV190" s="11" t="s">
        <v>84</v>
      </c>
      <c r="AW190" s="11" t="s">
        <v>35</v>
      </c>
      <c r="AX190" s="11" t="s">
        <v>72</v>
      </c>
      <c r="AY190" s="210" t="s">
        <v>134</v>
      </c>
    </row>
    <row r="191" spans="2:51" s="11" customFormat="1" ht="13.5">
      <c r="B191" s="200"/>
      <c r="C191" s="201"/>
      <c r="D191" s="197" t="s">
        <v>145</v>
      </c>
      <c r="E191" s="202" t="s">
        <v>21</v>
      </c>
      <c r="F191" s="203" t="s">
        <v>301</v>
      </c>
      <c r="G191" s="201"/>
      <c r="H191" s="204">
        <v>0.454</v>
      </c>
      <c r="I191" s="205"/>
      <c r="J191" s="201"/>
      <c r="K191" s="201"/>
      <c r="L191" s="206"/>
      <c r="M191" s="207"/>
      <c r="N191" s="208"/>
      <c r="O191" s="208"/>
      <c r="P191" s="208"/>
      <c r="Q191" s="208"/>
      <c r="R191" s="208"/>
      <c r="S191" s="208"/>
      <c r="T191" s="209"/>
      <c r="AT191" s="210" t="s">
        <v>145</v>
      </c>
      <c r="AU191" s="210" t="s">
        <v>84</v>
      </c>
      <c r="AV191" s="11" t="s">
        <v>84</v>
      </c>
      <c r="AW191" s="11" t="s">
        <v>35</v>
      </c>
      <c r="AX191" s="11" t="s">
        <v>72</v>
      </c>
      <c r="AY191" s="210" t="s">
        <v>134</v>
      </c>
    </row>
    <row r="192" spans="2:65" s="1" customFormat="1" ht="25.5" customHeight="1">
      <c r="B192" s="39"/>
      <c r="C192" s="185" t="s">
        <v>302</v>
      </c>
      <c r="D192" s="185" t="s">
        <v>136</v>
      </c>
      <c r="E192" s="186" t="s">
        <v>303</v>
      </c>
      <c r="F192" s="187" t="s">
        <v>304</v>
      </c>
      <c r="G192" s="188" t="s">
        <v>139</v>
      </c>
      <c r="H192" s="189">
        <v>3.204</v>
      </c>
      <c r="I192" s="190"/>
      <c r="J192" s="191">
        <f>ROUND(I192*H192,2)</f>
        <v>0</v>
      </c>
      <c r="K192" s="187" t="s">
        <v>140</v>
      </c>
      <c r="L192" s="59"/>
      <c r="M192" s="192" t="s">
        <v>21</v>
      </c>
      <c r="N192" s="193" t="s">
        <v>43</v>
      </c>
      <c r="O192" s="40"/>
      <c r="P192" s="194">
        <f>O192*H192</f>
        <v>0</v>
      </c>
      <c r="Q192" s="194">
        <v>1.638</v>
      </c>
      <c r="R192" s="194">
        <f>Q192*H192</f>
        <v>5.248152</v>
      </c>
      <c r="S192" s="194">
        <v>0</v>
      </c>
      <c r="T192" s="195">
        <f>S192*H192</f>
        <v>0</v>
      </c>
      <c r="AR192" s="22" t="s">
        <v>141</v>
      </c>
      <c r="AT192" s="22" t="s">
        <v>136</v>
      </c>
      <c r="AU192" s="22" t="s">
        <v>84</v>
      </c>
      <c r="AY192" s="22" t="s">
        <v>134</v>
      </c>
      <c r="BE192" s="196">
        <f>IF(N192="základní",J192,0)</f>
        <v>0</v>
      </c>
      <c r="BF192" s="196">
        <f>IF(N192="snížená",J192,0)</f>
        <v>0</v>
      </c>
      <c r="BG192" s="196">
        <f>IF(N192="zákl. přenesená",J192,0)</f>
        <v>0</v>
      </c>
      <c r="BH192" s="196">
        <f>IF(N192="sníž. přenesená",J192,0)</f>
        <v>0</v>
      </c>
      <c r="BI192" s="196">
        <f>IF(N192="nulová",J192,0)</f>
        <v>0</v>
      </c>
      <c r="BJ192" s="22" t="s">
        <v>77</v>
      </c>
      <c r="BK192" s="196">
        <f>ROUND(I192*H192,2)</f>
        <v>0</v>
      </c>
      <c r="BL192" s="22" t="s">
        <v>141</v>
      </c>
      <c r="BM192" s="22" t="s">
        <v>305</v>
      </c>
    </row>
    <row r="193" spans="2:47" s="1" customFormat="1" ht="81">
      <c r="B193" s="39"/>
      <c r="C193" s="61"/>
      <c r="D193" s="197" t="s">
        <v>143</v>
      </c>
      <c r="E193" s="61"/>
      <c r="F193" s="198" t="s">
        <v>306</v>
      </c>
      <c r="G193" s="61"/>
      <c r="H193" s="61"/>
      <c r="I193" s="156"/>
      <c r="J193" s="61"/>
      <c r="K193" s="61"/>
      <c r="L193" s="59"/>
      <c r="M193" s="199"/>
      <c r="N193" s="40"/>
      <c r="O193" s="40"/>
      <c r="P193" s="40"/>
      <c r="Q193" s="40"/>
      <c r="R193" s="40"/>
      <c r="S193" s="40"/>
      <c r="T193" s="76"/>
      <c r="AT193" s="22" t="s">
        <v>143</v>
      </c>
      <c r="AU193" s="22" t="s">
        <v>84</v>
      </c>
    </row>
    <row r="194" spans="2:51" s="11" customFormat="1" ht="13.5">
      <c r="B194" s="200"/>
      <c r="C194" s="201"/>
      <c r="D194" s="197" t="s">
        <v>145</v>
      </c>
      <c r="E194" s="202" t="s">
        <v>21</v>
      </c>
      <c r="F194" s="203" t="s">
        <v>307</v>
      </c>
      <c r="G194" s="201"/>
      <c r="H194" s="204">
        <v>3.204</v>
      </c>
      <c r="I194" s="205"/>
      <c r="J194" s="201"/>
      <c r="K194" s="201"/>
      <c r="L194" s="206"/>
      <c r="M194" s="207"/>
      <c r="N194" s="208"/>
      <c r="O194" s="208"/>
      <c r="P194" s="208"/>
      <c r="Q194" s="208"/>
      <c r="R194" s="208"/>
      <c r="S194" s="208"/>
      <c r="T194" s="209"/>
      <c r="AT194" s="210" t="s">
        <v>145</v>
      </c>
      <c r="AU194" s="210" t="s">
        <v>84</v>
      </c>
      <c r="AV194" s="11" t="s">
        <v>84</v>
      </c>
      <c r="AW194" s="11" t="s">
        <v>35</v>
      </c>
      <c r="AX194" s="11" t="s">
        <v>72</v>
      </c>
      <c r="AY194" s="210" t="s">
        <v>134</v>
      </c>
    </row>
    <row r="195" spans="2:65" s="1" customFormat="1" ht="25.5" customHeight="1">
      <c r="B195" s="39"/>
      <c r="C195" s="185" t="s">
        <v>308</v>
      </c>
      <c r="D195" s="185" t="s">
        <v>136</v>
      </c>
      <c r="E195" s="186" t="s">
        <v>309</v>
      </c>
      <c r="F195" s="187" t="s">
        <v>310</v>
      </c>
      <c r="G195" s="188" t="s">
        <v>204</v>
      </c>
      <c r="H195" s="189">
        <v>0.173</v>
      </c>
      <c r="I195" s="190"/>
      <c r="J195" s="191">
        <f>ROUND(I195*H195,2)</f>
        <v>0</v>
      </c>
      <c r="K195" s="187" t="s">
        <v>140</v>
      </c>
      <c r="L195" s="59"/>
      <c r="M195" s="192" t="s">
        <v>21</v>
      </c>
      <c r="N195" s="193" t="s">
        <v>43</v>
      </c>
      <c r="O195" s="40"/>
      <c r="P195" s="194">
        <f>O195*H195</f>
        <v>0</v>
      </c>
      <c r="Q195" s="194">
        <v>1.09</v>
      </c>
      <c r="R195" s="194">
        <f>Q195*H195</f>
        <v>0.18857</v>
      </c>
      <c r="S195" s="194">
        <v>0</v>
      </c>
      <c r="T195" s="195">
        <f>S195*H195</f>
        <v>0</v>
      </c>
      <c r="AR195" s="22" t="s">
        <v>141</v>
      </c>
      <c r="AT195" s="22" t="s">
        <v>136</v>
      </c>
      <c r="AU195" s="22" t="s">
        <v>84</v>
      </c>
      <c r="AY195" s="22" t="s">
        <v>134</v>
      </c>
      <c r="BE195" s="196">
        <f>IF(N195="základní",J195,0)</f>
        <v>0</v>
      </c>
      <c r="BF195" s="196">
        <f>IF(N195="snížená",J195,0)</f>
        <v>0</v>
      </c>
      <c r="BG195" s="196">
        <f>IF(N195="zákl. přenesená",J195,0)</f>
        <v>0</v>
      </c>
      <c r="BH195" s="196">
        <f>IF(N195="sníž. přenesená",J195,0)</f>
        <v>0</v>
      </c>
      <c r="BI195" s="196">
        <f>IF(N195="nulová",J195,0)</f>
        <v>0</v>
      </c>
      <c r="BJ195" s="22" t="s">
        <v>77</v>
      </c>
      <c r="BK195" s="196">
        <f>ROUND(I195*H195,2)</f>
        <v>0</v>
      </c>
      <c r="BL195" s="22" t="s">
        <v>141</v>
      </c>
      <c r="BM195" s="22" t="s">
        <v>311</v>
      </c>
    </row>
    <row r="196" spans="2:47" s="1" customFormat="1" ht="40.5">
      <c r="B196" s="39"/>
      <c r="C196" s="61"/>
      <c r="D196" s="197" t="s">
        <v>143</v>
      </c>
      <c r="E196" s="61"/>
      <c r="F196" s="198" t="s">
        <v>312</v>
      </c>
      <c r="G196" s="61"/>
      <c r="H196" s="61"/>
      <c r="I196" s="156"/>
      <c r="J196" s="61"/>
      <c r="K196" s="61"/>
      <c r="L196" s="59"/>
      <c r="M196" s="199"/>
      <c r="N196" s="40"/>
      <c r="O196" s="40"/>
      <c r="P196" s="40"/>
      <c r="Q196" s="40"/>
      <c r="R196" s="40"/>
      <c r="S196" s="40"/>
      <c r="T196" s="76"/>
      <c r="AT196" s="22" t="s">
        <v>143</v>
      </c>
      <c r="AU196" s="22" t="s">
        <v>84</v>
      </c>
    </row>
    <row r="197" spans="2:51" s="11" customFormat="1" ht="13.5">
      <c r="B197" s="200"/>
      <c r="C197" s="201"/>
      <c r="D197" s="197" t="s">
        <v>145</v>
      </c>
      <c r="E197" s="202" t="s">
        <v>21</v>
      </c>
      <c r="F197" s="203" t="s">
        <v>313</v>
      </c>
      <c r="G197" s="201"/>
      <c r="H197" s="204">
        <v>0.1</v>
      </c>
      <c r="I197" s="205"/>
      <c r="J197" s="201"/>
      <c r="K197" s="201"/>
      <c r="L197" s="206"/>
      <c r="M197" s="207"/>
      <c r="N197" s="208"/>
      <c r="O197" s="208"/>
      <c r="P197" s="208"/>
      <c r="Q197" s="208"/>
      <c r="R197" s="208"/>
      <c r="S197" s="208"/>
      <c r="T197" s="209"/>
      <c r="AT197" s="210" t="s">
        <v>145</v>
      </c>
      <c r="AU197" s="210" t="s">
        <v>84</v>
      </c>
      <c r="AV197" s="11" t="s">
        <v>84</v>
      </c>
      <c r="AW197" s="11" t="s">
        <v>35</v>
      </c>
      <c r="AX197" s="11" t="s">
        <v>72</v>
      </c>
      <c r="AY197" s="210" t="s">
        <v>134</v>
      </c>
    </row>
    <row r="198" spans="2:51" s="11" customFormat="1" ht="13.5">
      <c r="B198" s="200"/>
      <c r="C198" s="201"/>
      <c r="D198" s="197" t="s">
        <v>145</v>
      </c>
      <c r="E198" s="202" t="s">
        <v>21</v>
      </c>
      <c r="F198" s="203" t="s">
        <v>314</v>
      </c>
      <c r="G198" s="201"/>
      <c r="H198" s="204">
        <v>0.047</v>
      </c>
      <c r="I198" s="205"/>
      <c r="J198" s="201"/>
      <c r="K198" s="201"/>
      <c r="L198" s="206"/>
      <c r="M198" s="207"/>
      <c r="N198" s="208"/>
      <c r="O198" s="208"/>
      <c r="P198" s="208"/>
      <c r="Q198" s="208"/>
      <c r="R198" s="208"/>
      <c r="S198" s="208"/>
      <c r="T198" s="209"/>
      <c r="AT198" s="210" t="s">
        <v>145</v>
      </c>
      <c r="AU198" s="210" t="s">
        <v>84</v>
      </c>
      <c r="AV198" s="11" t="s">
        <v>84</v>
      </c>
      <c r="AW198" s="11" t="s">
        <v>35</v>
      </c>
      <c r="AX198" s="11" t="s">
        <v>72</v>
      </c>
      <c r="AY198" s="210" t="s">
        <v>134</v>
      </c>
    </row>
    <row r="199" spans="2:51" s="11" customFormat="1" ht="13.5">
      <c r="B199" s="200"/>
      <c r="C199" s="201"/>
      <c r="D199" s="197" t="s">
        <v>145</v>
      </c>
      <c r="E199" s="202" t="s">
        <v>21</v>
      </c>
      <c r="F199" s="203" t="s">
        <v>315</v>
      </c>
      <c r="G199" s="201"/>
      <c r="H199" s="204">
        <v>0.026</v>
      </c>
      <c r="I199" s="205"/>
      <c r="J199" s="201"/>
      <c r="K199" s="201"/>
      <c r="L199" s="206"/>
      <c r="M199" s="207"/>
      <c r="N199" s="208"/>
      <c r="O199" s="208"/>
      <c r="P199" s="208"/>
      <c r="Q199" s="208"/>
      <c r="R199" s="208"/>
      <c r="S199" s="208"/>
      <c r="T199" s="209"/>
      <c r="AT199" s="210" t="s">
        <v>145</v>
      </c>
      <c r="AU199" s="210" t="s">
        <v>84</v>
      </c>
      <c r="AV199" s="11" t="s">
        <v>84</v>
      </c>
      <c r="AW199" s="11" t="s">
        <v>35</v>
      </c>
      <c r="AX199" s="11" t="s">
        <v>72</v>
      </c>
      <c r="AY199" s="210" t="s">
        <v>134</v>
      </c>
    </row>
    <row r="200" spans="2:65" s="1" customFormat="1" ht="38.25" customHeight="1">
      <c r="B200" s="39"/>
      <c r="C200" s="185" t="s">
        <v>316</v>
      </c>
      <c r="D200" s="185" t="s">
        <v>136</v>
      </c>
      <c r="E200" s="186" t="s">
        <v>317</v>
      </c>
      <c r="F200" s="187" t="s">
        <v>318</v>
      </c>
      <c r="G200" s="188" t="s">
        <v>139</v>
      </c>
      <c r="H200" s="189">
        <v>1.08</v>
      </c>
      <c r="I200" s="190"/>
      <c r="J200" s="191">
        <f>ROUND(I200*H200,2)</f>
        <v>0</v>
      </c>
      <c r="K200" s="187" t="s">
        <v>140</v>
      </c>
      <c r="L200" s="59"/>
      <c r="M200" s="192" t="s">
        <v>21</v>
      </c>
      <c r="N200" s="193" t="s">
        <v>43</v>
      </c>
      <c r="O200" s="40"/>
      <c r="P200" s="194">
        <f>O200*H200</f>
        <v>0</v>
      </c>
      <c r="Q200" s="194">
        <v>1.89706</v>
      </c>
      <c r="R200" s="194">
        <f>Q200*H200</f>
        <v>2.0488248000000002</v>
      </c>
      <c r="S200" s="194">
        <v>0</v>
      </c>
      <c r="T200" s="195">
        <f>S200*H200</f>
        <v>0</v>
      </c>
      <c r="AR200" s="22" t="s">
        <v>141</v>
      </c>
      <c r="AT200" s="22" t="s">
        <v>136</v>
      </c>
      <c r="AU200" s="22" t="s">
        <v>84</v>
      </c>
      <c r="AY200" s="22" t="s">
        <v>134</v>
      </c>
      <c r="BE200" s="196">
        <f>IF(N200="základní",J200,0)</f>
        <v>0</v>
      </c>
      <c r="BF200" s="196">
        <f>IF(N200="snížená",J200,0)</f>
        <v>0</v>
      </c>
      <c r="BG200" s="196">
        <f>IF(N200="zákl. přenesená",J200,0)</f>
        <v>0</v>
      </c>
      <c r="BH200" s="196">
        <f>IF(N200="sníž. přenesená",J200,0)</f>
        <v>0</v>
      </c>
      <c r="BI200" s="196">
        <f>IF(N200="nulová",J200,0)</f>
        <v>0</v>
      </c>
      <c r="BJ200" s="22" t="s">
        <v>77</v>
      </c>
      <c r="BK200" s="196">
        <f>ROUND(I200*H200,2)</f>
        <v>0</v>
      </c>
      <c r="BL200" s="22" t="s">
        <v>141</v>
      </c>
      <c r="BM200" s="22" t="s">
        <v>319</v>
      </c>
    </row>
    <row r="201" spans="2:47" s="1" customFormat="1" ht="67.5">
      <c r="B201" s="39"/>
      <c r="C201" s="61"/>
      <c r="D201" s="197" t="s">
        <v>143</v>
      </c>
      <c r="E201" s="61"/>
      <c r="F201" s="198" t="s">
        <v>320</v>
      </c>
      <c r="G201" s="61"/>
      <c r="H201" s="61"/>
      <c r="I201" s="156"/>
      <c r="J201" s="61"/>
      <c r="K201" s="61"/>
      <c r="L201" s="59"/>
      <c r="M201" s="199"/>
      <c r="N201" s="40"/>
      <c r="O201" s="40"/>
      <c r="P201" s="40"/>
      <c r="Q201" s="40"/>
      <c r="R201" s="40"/>
      <c r="S201" s="40"/>
      <c r="T201" s="76"/>
      <c r="AT201" s="22" t="s">
        <v>143</v>
      </c>
      <c r="AU201" s="22" t="s">
        <v>84</v>
      </c>
    </row>
    <row r="202" spans="2:51" s="11" customFormat="1" ht="13.5">
      <c r="B202" s="200"/>
      <c r="C202" s="201"/>
      <c r="D202" s="197" t="s">
        <v>145</v>
      </c>
      <c r="E202" s="202" t="s">
        <v>21</v>
      </c>
      <c r="F202" s="203" t="s">
        <v>321</v>
      </c>
      <c r="G202" s="201"/>
      <c r="H202" s="204">
        <v>1.08</v>
      </c>
      <c r="I202" s="205"/>
      <c r="J202" s="201"/>
      <c r="K202" s="201"/>
      <c r="L202" s="206"/>
      <c r="M202" s="207"/>
      <c r="N202" s="208"/>
      <c r="O202" s="208"/>
      <c r="P202" s="208"/>
      <c r="Q202" s="208"/>
      <c r="R202" s="208"/>
      <c r="S202" s="208"/>
      <c r="T202" s="209"/>
      <c r="AT202" s="210" t="s">
        <v>145</v>
      </c>
      <c r="AU202" s="210" t="s">
        <v>84</v>
      </c>
      <c r="AV202" s="11" t="s">
        <v>84</v>
      </c>
      <c r="AW202" s="11" t="s">
        <v>35</v>
      </c>
      <c r="AX202" s="11" t="s">
        <v>72</v>
      </c>
      <c r="AY202" s="210" t="s">
        <v>134</v>
      </c>
    </row>
    <row r="203" spans="2:65" s="1" customFormat="1" ht="25.5" customHeight="1">
      <c r="B203" s="39"/>
      <c r="C203" s="185" t="s">
        <v>322</v>
      </c>
      <c r="D203" s="185" t="s">
        <v>136</v>
      </c>
      <c r="E203" s="186" t="s">
        <v>323</v>
      </c>
      <c r="F203" s="187" t="s">
        <v>324</v>
      </c>
      <c r="G203" s="188" t="s">
        <v>325</v>
      </c>
      <c r="H203" s="189">
        <v>1</v>
      </c>
      <c r="I203" s="190"/>
      <c r="J203" s="191">
        <f>ROUND(I203*H203,2)</f>
        <v>0</v>
      </c>
      <c r="K203" s="187" t="s">
        <v>140</v>
      </c>
      <c r="L203" s="59"/>
      <c r="M203" s="192" t="s">
        <v>21</v>
      </c>
      <c r="N203" s="193" t="s">
        <v>43</v>
      </c>
      <c r="O203" s="40"/>
      <c r="P203" s="194">
        <f>O203*H203</f>
        <v>0</v>
      </c>
      <c r="Q203" s="194">
        <v>0</v>
      </c>
      <c r="R203" s="194">
        <f>Q203*H203</f>
        <v>0</v>
      </c>
      <c r="S203" s="194">
        <v>0</v>
      </c>
      <c r="T203" s="195">
        <f>S203*H203</f>
        <v>0</v>
      </c>
      <c r="AR203" s="22" t="s">
        <v>141</v>
      </c>
      <c r="AT203" s="22" t="s">
        <v>136</v>
      </c>
      <c r="AU203" s="22" t="s">
        <v>84</v>
      </c>
      <c r="AY203" s="22" t="s">
        <v>134</v>
      </c>
      <c r="BE203" s="196">
        <f>IF(N203="základní",J203,0)</f>
        <v>0</v>
      </c>
      <c r="BF203" s="196">
        <f>IF(N203="snížená",J203,0)</f>
        <v>0</v>
      </c>
      <c r="BG203" s="196">
        <f>IF(N203="zákl. přenesená",J203,0)</f>
        <v>0</v>
      </c>
      <c r="BH203" s="196">
        <f>IF(N203="sníž. přenesená",J203,0)</f>
        <v>0</v>
      </c>
      <c r="BI203" s="196">
        <f>IF(N203="nulová",J203,0)</f>
        <v>0</v>
      </c>
      <c r="BJ203" s="22" t="s">
        <v>77</v>
      </c>
      <c r="BK203" s="196">
        <f>ROUND(I203*H203,2)</f>
        <v>0</v>
      </c>
      <c r="BL203" s="22" t="s">
        <v>141</v>
      </c>
      <c r="BM203" s="22" t="s">
        <v>326</v>
      </c>
    </row>
    <row r="204" spans="2:47" s="1" customFormat="1" ht="27">
      <c r="B204" s="39"/>
      <c r="C204" s="61"/>
      <c r="D204" s="197" t="s">
        <v>143</v>
      </c>
      <c r="E204" s="61"/>
      <c r="F204" s="198" t="s">
        <v>327</v>
      </c>
      <c r="G204" s="61"/>
      <c r="H204" s="61"/>
      <c r="I204" s="156"/>
      <c r="J204" s="61"/>
      <c r="K204" s="61"/>
      <c r="L204" s="59"/>
      <c r="M204" s="199"/>
      <c r="N204" s="40"/>
      <c r="O204" s="40"/>
      <c r="P204" s="40"/>
      <c r="Q204" s="40"/>
      <c r="R204" s="40"/>
      <c r="S204" s="40"/>
      <c r="T204" s="76"/>
      <c r="AT204" s="22" t="s">
        <v>143</v>
      </c>
      <c r="AU204" s="22" t="s">
        <v>84</v>
      </c>
    </row>
    <row r="205" spans="2:65" s="1" customFormat="1" ht="16.5" customHeight="1">
      <c r="B205" s="39"/>
      <c r="C205" s="211" t="s">
        <v>328</v>
      </c>
      <c r="D205" s="211" t="s">
        <v>201</v>
      </c>
      <c r="E205" s="212" t="s">
        <v>329</v>
      </c>
      <c r="F205" s="213" t="s">
        <v>330</v>
      </c>
      <c r="G205" s="214" t="s">
        <v>325</v>
      </c>
      <c r="H205" s="215">
        <v>1</v>
      </c>
      <c r="I205" s="216"/>
      <c r="J205" s="217">
        <f>ROUND(I205*H205,2)</f>
        <v>0</v>
      </c>
      <c r="K205" s="213" t="s">
        <v>140</v>
      </c>
      <c r="L205" s="218"/>
      <c r="M205" s="219" t="s">
        <v>21</v>
      </c>
      <c r="N205" s="220" t="s">
        <v>43</v>
      </c>
      <c r="O205" s="40"/>
      <c r="P205" s="194">
        <f>O205*H205</f>
        <v>0</v>
      </c>
      <c r="Q205" s="194">
        <v>0.0788</v>
      </c>
      <c r="R205" s="194">
        <f>Q205*H205</f>
        <v>0.0788</v>
      </c>
      <c r="S205" s="194">
        <v>0</v>
      </c>
      <c r="T205" s="195">
        <f>S205*H205</f>
        <v>0</v>
      </c>
      <c r="AR205" s="22" t="s">
        <v>186</v>
      </c>
      <c r="AT205" s="22" t="s">
        <v>201</v>
      </c>
      <c r="AU205" s="22" t="s">
        <v>84</v>
      </c>
      <c r="AY205" s="22" t="s">
        <v>134</v>
      </c>
      <c r="BE205" s="196">
        <f>IF(N205="základní",J205,0)</f>
        <v>0</v>
      </c>
      <c r="BF205" s="196">
        <f>IF(N205="snížená",J205,0)</f>
        <v>0</v>
      </c>
      <c r="BG205" s="196">
        <f>IF(N205="zákl. přenesená",J205,0)</f>
        <v>0</v>
      </c>
      <c r="BH205" s="196">
        <f>IF(N205="sníž. přenesená",J205,0)</f>
        <v>0</v>
      </c>
      <c r="BI205" s="196">
        <f>IF(N205="nulová",J205,0)</f>
        <v>0</v>
      </c>
      <c r="BJ205" s="22" t="s">
        <v>77</v>
      </c>
      <c r="BK205" s="196">
        <f>ROUND(I205*H205,2)</f>
        <v>0</v>
      </c>
      <c r="BL205" s="22" t="s">
        <v>141</v>
      </c>
      <c r="BM205" s="22" t="s">
        <v>331</v>
      </c>
    </row>
    <row r="206" spans="2:65" s="1" customFormat="1" ht="38.25" customHeight="1">
      <c r="B206" s="39"/>
      <c r="C206" s="185" t="s">
        <v>332</v>
      </c>
      <c r="D206" s="185" t="s">
        <v>136</v>
      </c>
      <c r="E206" s="186" t="s">
        <v>333</v>
      </c>
      <c r="F206" s="187" t="s">
        <v>334</v>
      </c>
      <c r="G206" s="188" t="s">
        <v>215</v>
      </c>
      <c r="H206" s="189">
        <v>66.325</v>
      </c>
      <c r="I206" s="190"/>
      <c r="J206" s="191">
        <f>ROUND(I206*H206,2)</f>
        <v>0</v>
      </c>
      <c r="K206" s="187" t="s">
        <v>140</v>
      </c>
      <c r="L206" s="59"/>
      <c r="M206" s="192" t="s">
        <v>21</v>
      </c>
      <c r="N206" s="193" t="s">
        <v>43</v>
      </c>
      <c r="O206" s="40"/>
      <c r="P206" s="194">
        <f>O206*H206</f>
        <v>0</v>
      </c>
      <c r="Q206" s="194">
        <v>0.35284</v>
      </c>
      <c r="R206" s="194">
        <f>Q206*H206</f>
        <v>23.402113</v>
      </c>
      <c r="S206" s="194">
        <v>0</v>
      </c>
      <c r="T206" s="195">
        <f>S206*H206</f>
        <v>0</v>
      </c>
      <c r="AR206" s="22" t="s">
        <v>141</v>
      </c>
      <c r="AT206" s="22" t="s">
        <v>136</v>
      </c>
      <c r="AU206" s="22" t="s">
        <v>84</v>
      </c>
      <c r="AY206" s="22" t="s">
        <v>134</v>
      </c>
      <c r="BE206" s="196">
        <f>IF(N206="základní",J206,0)</f>
        <v>0</v>
      </c>
      <c r="BF206" s="196">
        <f>IF(N206="snížená",J206,0)</f>
        <v>0</v>
      </c>
      <c r="BG206" s="196">
        <f>IF(N206="zákl. přenesená",J206,0)</f>
        <v>0</v>
      </c>
      <c r="BH206" s="196">
        <f>IF(N206="sníž. přenesená",J206,0)</f>
        <v>0</v>
      </c>
      <c r="BI206" s="196">
        <f>IF(N206="nulová",J206,0)</f>
        <v>0</v>
      </c>
      <c r="BJ206" s="22" t="s">
        <v>77</v>
      </c>
      <c r="BK206" s="196">
        <f>ROUND(I206*H206,2)</f>
        <v>0</v>
      </c>
      <c r="BL206" s="22" t="s">
        <v>141</v>
      </c>
      <c r="BM206" s="22" t="s">
        <v>335</v>
      </c>
    </row>
    <row r="207" spans="2:47" s="1" customFormat="1" ht="108">
      <c r="B207" s="39"/>
      <c r="C207" s="61"/>
      <c r="D207" s="197" t="s">
        <v>143</v>
      </c>
      <c r="E207" s="61"/>
      <c r="F207" s="198" t="s">
        <v>336</v>
      </c>
      <c r="G207" s="61"/>
      <c r="H207" s="61"/>
      <c r="I207" s="156"/>
      <c r="J207" s="61"/>
      <c r="K207" s="61"/>
      <c r="L207" s="59"/>
      <c r="M207" s="199"/>
      <c r="N207" s="40"/>
      <c r="O207" s="40"/>
      <c r="P207" s="40"/>
      <c r="Q207" s="40"/>
      <c r="R207" s="40"/>
      <c r="S207" s="40"/>
      <c r="T207" s="76"/>
      <c r="AT207" s="22" t="s">
        <v>143</v>
      </c>
      <c r="AU207" s="22" t="s">
        <v>84</v>
      </c>
    </row>
    <row r="208" spans="2:51" s="11" customFormat="1" ht="13.5">
      <c r="B208" s="200"/>
      <c r="C208" s="201"/>
      <c r="D208" s="197" t="s">
        <v>145</v>
      </c>
      <c r="E208" s="202" t="s">
        <v>21</v>
      </c>
      <c r="F208" s="203" t="s">
        <v>337</v>
      </c>
      <c r="G208" s="201"/>
      <c r="H208" s="204">
        <v>66.325</v>
      </c>
      <c r="I208" s="205"/>
      <c r="J208" s="201"/>
      <c r="K208" s="201"/>
      <c r="L208" s="206"/>
      <c r="M208" s="207"/>
      <c r="N208" s="208"/>
      <c r="O208" s="208"/>
      <c r="P208" s="208"/>
      <c r="Q208" s="208"/>
      <c r="R208" s="208"/>
      <c r="S208" s="208"/>
      <c r="T208" s="209"/>
      <c r="AT208" s="210" t="s">
        <v>145</v>
      </c>
      <c r="AU208" s="210" t="s">
        <v>84</v>
      </c>
      <c r="AV208" s="11" t="s">
        <v>84</v>
      </c>
      <c r="AW208" s="11" t="s">
        <v>35</v>
      </c>
      <c r="AX208" s="11" t="s">
        <v>72</v>
      </c>
      <c r="AY208" s="210" t="s">
        <v>134</v>
      </c>
    </row>
    <row r="209" spans="2:65" s="1" customFormat="1" ht="38.25" customHeight="1">
      <c r="B209" s="39"/>
      <c r="C209" s="185" t="s">
        <v>338</v>
      </c>
      <c r="D209" s="185" t="s">
        <v>136</v>
      </c>
      <c r="E209" s="186" t="s">
        <v>339</v>
      </c>
      <c r="F209" s="187" t="s">
        <v>340</v>
      </c>
      <c r="G209" s="188" t="s">
        <v>341</v>
      </c>
      <c r="H209" s="189">
        <v>20.845</v>
      </c>
      <c r="I209" s="190"/>
      <c r="J209" s="191">
        <f>ROUND(I209*H209,2)</f>
        <v>0</v>
      </c>
      <c r="K209" s="187" t="s">
        <v>140</v>
      </c>
      <c r="L209" s="59"/>
      <c r="M209" s="192" t="s">
        <v>21</v>
      </c>
      <c r="N209" s="193" t="s">
        <v>43</v>
      </c>
      <c r="O209" s="40"/>
      <c r="P209" s="194">
        <f>O209*H209</f>
        <v>0</v>
      </c>
      <c r="Q209" s="194">
        <v>0.04634</v>
      </c>
      <c r="R209" s="194">
        <f>Q209*H209</f>
        <v>0.9659572999999999</v>
      </c>
      <c r="S209" s="194">
        <v>0</v>
      </c>
      <c r="T209" s="195">
        <f>S209*H209</f>
        <v>0</v>
      </c>
      <c r="AR209" s="22" t="s">
        <v>141</v>
      </c>
      <c r="AT209" s="22" t="s">
        <v>136</v>
      </c>
      <c r="AU209" s="22" t="s">
        <v>84</v>
      </c>
      <c r="AY209" s="22" t="s">
        <v>134</v>
      </c>
      <c r="BE209" s="196">
        <f>IF(N209="základní",J209,0)</f>
        <v>0</v>
      </c>
      <c r="BF209" s="196">
        <f>IF(N209="snížená",J209,0)</f>
        <v>0</v>
      </c>
      <c r="BG209" s="196">
        <f>IF(N209="zákl. přenesená",J209,0)</f>
        <v>0</v>
      </c>
      <c r="BH209" s="196">
        <f>IF(N209="sníž. přenesená",J209,0)</f>
        <v>0</v>
      </c>
      <c r="BI209" s="196">
        <f>IF(N209="nulová",J209,0)</f>
        <v>0</v>
      </c>
      <c r="BJ209" s="22" t="s">
        <v>77</v>
      </c>
      <c r="BK209" s="196">
        <f>ROUND(I209*H209,2)</f>
        <v>0</v>
      </c>
      <c r="BL209" s="22" t="s">
        <v>141</v>
      </c>
      <c r="BM209" s="22" t="s">
        <v>342</v>
      </c>
    </row>
    <row r="210" spans="2:47" s="1" customFormat="1" ht="108">
      <c r="B210" s="39"/>
      <c r="C210" s="61"/>
      <c r="D210" s="197" t="s">
        <v>143</v>
      </c>
      <c r="E210" s="61"/>
      <c r="F210" s="198" t="s">
        <v>336</v>
      </c>
      <c r="G210" s="61"/>
      <c r="H210" s="61"/>
      <c r="I210" s="156"/>
      <c r="J210" s="61"/>
      <c r="K210" s="61"/>
      <c r="L210" s="59"/>
      <c r="M210" s="199"/>
      <c r="N210" s="40"/>
      <c r="O210" s="40"/>
      <c r="P210" s="40"/>
      <c r="Q210" s="40"/>
      <c r="R210" s="40"/>
      <c r="S210" s="40"/>
      <c r="T210" s="76"/>
      <c r="AT210" s="22" t="s">
        <v>143</v>
      </c>
      <c r="AU210" s="22" t="s">
        <v>84</v>
      </c>
    </row>
    <row r="211" spans="2:51" s="11" customFormat="1" ht="13.5">
      <c r="B211" s="200"/>
      <c r="C211" s="201"/>
      <c r="D211" s="197" t="s">
        <v>145</v>
      </c>
      <c r="E211" s="202" t="s">
        <v>21</v>
      </c>
      <c r="F211" s="203" t="s">
        <v>343</v>
      </c>
      <c r="G211" s="201"/>
      <c r="H211" s="204">
        <v>20.845</v>
      </c>
      <c r="I211" s="205"/>
      <c r="J211" s="201"/>
      <c r="K211" s="201"/>
      <c r="L211" s="206"/>
      <c r="M211" s="207"/>
      <c r="N211" s="208"/>
      <c r="O211" s="208"/>
      <c r="P211" s="208"/>
      <c r="Q211" s="208"/>
      <c r="R211" s="208"/>
      <c r="S211" s="208"/>
      <c r="T211" s="209"/>
      <c r="AT211" s="210" t="s">
        <v>145</v>
      </c>
      <c r="AU211" s="210" t="s">
        <v>84</v>
      </c>
      <c r="AV211" s="11" t="s">
        <v>84</v>
      </c>
      <c r="AW211" s="11" t="s">
        <v>35</v>
      </c>
      <c r="AX211" s="11" t="s">
        <v>72</v>
      </c>
      <c r="AY211" s="210" t="s">
        <v>134</v>
      </c>
    </row>
    <row r="212" spans="2:65" s="1" customFormat="1" ht="25.5" customHeight="1">
      <c r="B212" s="39"/>
      <c r="C212" s="185" t="s">
        <v>344</v>
      </c>
      <c r="D212" s="185" t="s">
        <v>136</v>
      </c>
      <c r="E212" s="186" t="s">
        <v>345</v>
      </c>
      <c r="F212" s="187" t="s">
        <v>346</v>
      </c>
      <c r="G212" s="188" t="s">
        <v>325</v>
      </c>
      <c r="H212" s="189">
        <v>2</v>
      </c>
      <c r="I212" s="190"/>
      <c r="J212" s="191">
        <f>ROUND(I212*H212,2)</f>
        <v>0</v>
      </c>
      <c r="K212" s="187" t="s">
        <v>140</v>
      </c>
      <c r="L212" s="59"/>
      <c r="M212" s="192" t="s">
        <v>21</v>
      </c>
      <c r="N212" s="193" t="s">
        <v>43</v>
      </c>
      <c r="O212" s="40"/>
      <c r="P212" s="194">
        <f>O212*H212</f>
        <v>0</v>
      </c>
      <c r="Q212" s="194">
        <v>0.0008</v>
      </c>
      <c r="R212" s="194">
        <f>Q212*H212</f>
        <v>0.0016</v>
      </c>
      <c r="S212" s="194">
        <v>0</v>
      </c>
      <c r="T212" s="195">
        <f>S212*H212</f>
        <v>0</v>
      </c>
      <c r="AR212" s="22" t="s">
        <v>141</v>
      </c>
      <c r="AT212" s="22" t="s">
        <v>136</v>
      </c>
      <c r="AU212" s="22" t="s">
        <v>84</v>
      </c>
      <c r="AY212" s="22" t="s">
        <v>134</v>
      </c>
      <c r="BE212" s="196">
        <f>IF(N212="základní",J212,0)</f>
        <v>0</v>
      </c>
      <c r="BF212" s="196">
        <f>IF(N212="snížená",J212,0)</f>
        <v>0</v>
      </c>
      <c r="BG212" s="196">
        <f>IF(N212="zákl. přenesená",J212,0)</f>
        <v>0</v>
      </c>
      <c r="BH212" s="196">
        <f>IF(N212="sníž. přenesená",J212,0)</f>
        <v>0</v>
      </c>
      <c r="BI212" s="196">
        <f>IF(N212="nulová",J212,0)</f>
        <v>0</v>
      </c>
      <c r="BJ212" s="22" t="s">
        <v>77</v>
      </c>
      <c r="BK212" s="196">
        <f>ROUND(I212*H212,2)</f>
        <v>0</v>
      </c>
      <c r="BL212" s="22" t="s">
        <v>141</v>
      </c>
      <c r="BM212" s="22" t="s">
        <v>347</v>
      </c>
    </row>
    <row r="213" spans="2:47" s="1" customFormat="1" ht="108">
      <c r="B213" s="39"/>
      <c r="C213" s="61"/>
      <c r="D213" s="197" t="s">
        <v>143</v>
      </c>
      <c r="E213" s="61"/>
      <c r="F213" s="198" t="s">
        <v>336</v>
      </c>
      <c r="G213" s="61"/>
      <c r="H213" s="61"/>
      <c r="I213" s="156"/>
      <c r="J213" s="61"/>
      <c r="K213" s="61"/>
      <c r="L213" s="59"/>
      <c r="M213" s="199"/>
      <c r="N213" s="40"/>
      <c r="O213" s="40"/>
      <c r="P213" s="40"/>
      <c r="Q213" s="40"/>
      <c r="R213" s="40"/>
      <c r="S213" s="40"/>
      <c r="T213" s="76"/>
      <c r="AT213" s="22" t="s">
        <v>143</v>
      </c>
      <c r="AU213" s="22" t="s">
        <v>84</v>
      </c>
    </row>
    <row r="214" spans="2:63" s="10" customFormat="1" ht="29.85" customHeight="1">
      <c r="B214" s="169"/>
      <c r="C214" s="170"/>
      <c r="D214" s="171" t="s">
        <v>71</v>
      </c>
      <c r="E214" s="183" t="s">
        <v>141</v>
      </c>
      <c r="F214" s="183" t="s">
        <v>348</v>
      </c>
      <c r="G214" s="170"/>
      <c r="H214" s="170"/>
      <c r="I214" s="173"/>
      <c r="J214" s="184">
        <f>BK214</f>
        <v>0</v>
      </c>
      <c r="K214" s="170"/>
      <c r="L214" s="175"/>
      <c r="M214" s="176"/>
      <c r="N214" s="177"/>
      <c r="O214" s="177"/>
      <c r="P214" s="178">
        <f>SUM(P215:P232)</f>
        <v>0</v>
      </c>
      <c r="Q214" s="177"/>
      <c r="R214" s="178">
        <f>SUM(R215:R232)</f>
        <v>26.050678069999996</v>
      </c>
      <c r="S214" s="177"/>
      <c r="T214" s="179">
        <f>SUM(T215:T232)</f>
        <v>0</v>
      </c>
      <c r="AR214" s="180" t="s">
        <v>77</v>
      </c>
      <c r="AT214" s="181" t="s">
        <v>71</v>
      </c>
      <c r="AU214" s="181" t="s">
        <v>77</v>
      </c>
      <c r="AY214" s="180" t="s">
        <v>134</v>
      </c>
      <c r="BK214" s="182">
        <f>SUM(BK215:BK232)</f>
        <v>0</v>
      </c>
    </row>
    <row r="215" spans="2:65" s="1" customFormat="1" ht="25.5" customHeight="1">
      <c r="B215" s="39"/>
      <c r="C215" s="185" t="s">
        <v>349</v>
      </c>
      <c r="D215" s="185" t="s">
        <v>136</v>
      </c>
      <c r="E215" s="186" t="s">
        <v>350</v>
      </c>
      <c r="F215" s="187" t="s">
        <v>351</v>
      </c>
      <c r="G215" s="188" t="s">
        <v>139</v>
      </c>
      <c r="H215" s="189">
        <v>9.84</v>
      </c>
      <c r="I215" s="190"/>
      <c r="J215" s="191">
        <f>ROUND(I215*H215,2)</f>
        <v>0</v>
      </c>
      <c r="K215" s="187" t="s">
        <v>140</v>
      </c>
      <c r="L215" s="59"/>
      <c r="M215" s="192" t="s">
        <v>21</v>
      </c>
      <c r="N215" s="193" t="s">
        <v>43</v>
      </c>
      <c r="O215" s="40"/>
      <c r="P215" s="194">
        <f>O215*H215</f>
        <v>0</v>
      </c>
      <c r="Q215" s="194">
        <v>2.25642</v>
      </c>
      <c r="R215" s="194">
        <f>Q215*H215</f>
        <v>22.203172799999997</v>
      </c>
      <c r="S215" s="194">
        <v>0</v>
      </c>
      <c r="T215" s="195">
        <f>S215*H215</f>
        <v>0</v>
      </c>
      <c r="AR215" s="22" t="s">
        <v>141</v>
      </c>
      <c r="AT215" s="22" t="s">
        <v>136</v>
      </c>
      <c r="AU215" s="22" t="s">
        <v>84</v>
      </c>
      <c r="AY215" s="22" t="s">
        <v>134</v>
      </c>
      <c r="BE215" s="196">
        <f>IF(N215="základní",J215,0)</f>
        <v>0</v>
      </c>
      <c r="BF215" s="196">
        <f>IF(N215="snížená",J215,0)</f>
        <v>0</v>
      </c>
      <c r="BG215" s="196">
        <f>IF(N215="zákl. přenesená",J215,0)</f>
        <v>0</v>
      </c>
      <c r="BH215" s="196">
        <f>IF(N215="sníž. přenesená",J215,0)</f>
        <v>0</v>
      </c>
      <c r="BI215" s="196">
        <f>IF(N215="nulová",J215,0)</f>
        <v>0</v>
      </c>
      <c r="BJ215" s="22" t="s">
        <v>77</v>
      </c>
      <c r="BK215" s="196">
        <f>ROUND(I215*H215,2)</f>
        <v>0</v>
      </c>
      <c r="BL215" s="22" t="s">
        <v>141</v>
      </c>
      <c r="BM215" s="22" t="s">
        <v>352</v>
      </c>
    </row>
    <row r="216" spans="2:51" s="11" customFormat="1" ht="13.5">
      <c r="B216" s="200"/>
      <c r="C216" s="201"/>
      <c r="D216" s="197" t="s">
        <v>145</v>
      </c>
      <c r="E216" s="202" t="s">
        <v>21</v>
      </c>
      <c r="F216" s="203" t="s">
        <v>353</v>
      </c>
      <c r="G216" s="201"/>
      <c r="H216" s="204">
        <v>6.36</v>
      </c>
      <c r="I216" s="205"/>
      <c r="J216" s="201"/>
      <c r="K216" s="201"/>
      <c r="L216" s="206"/>
      <c r="M216" s="207"/>
      <c r="N216" s="208"/>
      <c r="O216" s="208"/>
      <c r="P216" s="208"/>
      <c r="Q216" s="208"/>
      <c r="R216" s="208"/>
      <c r="S216" s="208"/>
      <c r="T216" s="209"/>
      <c r="AT216" s="210" t="s">
        <v>145</v>
      </c>
      <c r="AU216" s="210" t="s">
        <v>84</v>
      </c>
      <c r="AV216" s="11" t="s">
        <v>84</v>
      </c>
      <c r="AW216" s="11" t="s">
        <v>35</v>
      </c>
      <c r="AX216" s="11" t="s">
        <v>72</v>
      </c>
      <c r="AY216" s="210" t="s">
        <v>134</v>
      </c>
    </row>
    <row r="217" spans="2:51" s="11" customFormat="1" ht="13.5">
      <c r="B217" s="200"/>
      <c r="C217" s="201"/>
      <c r="D217" s="197" t="s">
        <v>145</v>
      </c>
      <c r="E217" s="202" t="s">
        <v>21</v>
      </c>
      <c r="F217" s="203" t="s">
        <v>354</v>
      </c>
      <c r="G217" s="201"/>
      <c r="H217" s="204">
        <v>3.48</v>
      </c>
      <c r="I217" s="205"/>
      <c r="J217" s="201"/>
      <c r="K217" s="201"/>
      <c r="L217" s="206"/>
      <c r="M217" s="207"/>
      <c r="N217" s="208"/>
      <c r="O217" s="208"/>
      <c r="P217" s="208"/>
      <c r="Q217" s="208"/>
      <c r="R217" s="208"/>
      <c r="S217" s="208"/>
      <c r="T217" s="209"/>
      <c r="AT217" s="210" t="s">
        <v>145</v>
      </c>
      <c r="AU217" s="210" t="s">
        <v>84</v>
      </c>
      <c r="AV217" s="11" t="s">
        <v>84</v>
      </c>
      <c r="AW217" s="11" t="s">
        <v>35</v>
      </c>
      <c r="AX217" s="11" t="s">
        <v>72</v>
      </c>
      <c r="AY217" s="210" t="s">
        <v>134</v>
      </c>
    </row>
    <row r="218" spans="2:65" s="1" customFormat="1" ht="25.5" customHeight="1">
      <c r="B218" s="39"/>
      <c r="C218" s="185" t="s">
        <v>355</v>
      </c>
      <c r="D218" s="185" t="s">
        <v>136</v>
      </c>
      <c r="E218" s="186" t="s">
        <v>356</v>
      </c>
      <c r="F218" s="187" t="s">
        <v>357</v>
      </c>
      <c r="G218" s="188" t="s">
        <v>204</v>
      </c>
      <c r="H218" s="189">
        <v>0.881</v>
      </c>
      <c r="I218" s="190"/>
      <c r="J218" s="191">
        <f>ROUND(I218*H218,2)</f>
        <v>0</v>
      </c>
      <c r="K218" s="187" t="s">
        <v>140</v>
      </c>
      <c r="L218" s="59"/>
      <c r="M218" s="192" t="s">
        <v>21</v>
      </c>
      <c r="N218" s="193" t="s">
        <v>43</v>
      </c>
      <c r="O218" s="40"/>
      <c r="P218" s="194">
        <f>O218*H218</f>
        <v>0</v>
      </c>
      <c r="Q218" s="194">
        <v>1.06277</v>
      </c>
      <c r="R218" s="194">
        <f>Q218*H218</f>
        <v>0.93630037</v>
      </c>
      <c r="S218" s="194">
        <v>0</v>
      </c>
      <c r="T218" s="195">
        <f>S218*H218</f>
        <v>0</v>
      </c>
      <c r="AR218" s="22" t="s">
        <v>141</v>
      </c>
      <c r="AT218" s="22" t="s">
        <v>136</v>
      </c>
      <c r="AU218" s="22" t="s">
        <v>84</v>
      </c>
      <c r="AY218" s="22" t="s">
        <v>134</v>
      </c>
      <c r="BE218" s="196">
        <f>IF(N218="základní",J218,0)</f>
        <v>0</v>
      </c>
      <c r="BF218" s="196">
        <f>IF(N218="snížená",J218,0)</f>
        <v>0</v>
      </c>
      <c r="BG218" s="196">
        <f>IF(N218="zákl. přenesená",J218,0)</f>
        <v>0</v>
      </c>
      <c r="BH218" s="196">
        <f>IF(N218="sníž. přenesená",J218,0)</f>
        <v>0</v>
      </c>
      <c r="BI218" s="196">
        <f>IF(N218="nulová",J218,0)</f>
        <v>0</v>
      </c>
      <c r="BJ218" s="22" t="s">
        <v>77</v>
      </c>
      <c r="BK218" s="196">
        <f>ROUND(I218*H218,2)</f>
        <v>0</v>
      </c>
      <c r="BL218" s="22" t="s">
        <v>141</v>
      </c>
      <c r="BM218" s="22" t="s">
        <v>358</v>
      </c>
    </row>
    <row r="219" spans="2:51" s="11" customFormat="1" ht="13.5">
      <c r="B219" s="200"/>
      <c r="C219" s="201"/>
      <c r="D219" s="197" t="s">
        <v>145</v>
      </c>
      <c r="E219" s="202" t="s">
        <v>21</v>
      </c>
      <c r="F219" s="203" t="s">
        <v>359</v>
      </c>
      <c r="G219" s="201"/>
      <c r="H219" s="204">
        <v>0.614</v>
      </c>
      <c r="I219" s="205"/>
      <c r="J219" s="201"/>
      <c r="K219" s="201"/>
      <c r="L219" s="206"/>
      <c r="M219" s="207"/>
      <c r="N219" s="208"/>
      <c r="O219" s="208"/>
      <c r="P219" s="208"/>
      <c r="Q219" s="208"/>
      <c r="R219" s="208"/>
      <c r="S219" s="208"/>
      <c r="T219" s="209"/>
      <c r="AT219" s="210" t="s">
        <v>145</v>
      </c>
      <c r="AU219" s="210" t="s">
        <v>84</v>
      </c>
      <c r="AV219" s="11" t="s">
        <v>84</v>
      </c>
      <c r="AW219" s="11" t="s">
        <v>35</v>
      </c>
      <c r="AX219" s="11" t="s">
        <v>72</v>
      </c>
      <c r="AY219" s="210" t="s">
        <v>134</v>
      </c>
    </row>
    <row r="220" spans="2:51" s="11" customFormat="1" ht="13.5">
      <c r="B220" s="200"/>
      <c r="C220" s="201"/>
      <c r="D220" s="197" t="s">
        <v>145</v>
      </c>
      <c r="E220" s="202" t="s">
        <v>21</v>
      </c>
      <c r="F220" s="203" t="s">
        <v>360</v>
      </c>
      <c r="G220" s="201"/>
      <c r="H220" s="204">
        <v>0.267</v>
      </c>
      <c r="I220" s="205"/>
      <c r="J220" s="201"/>
      <c r="K220" s="201"/>
      <c r="L220" s="206"/>
      <c r="M220" s="207"/>
      <c r="N220" s="208"/>
      <c r="O220" s="208"/>
      <c r="P220" s="208"/>
      <c r="Q220" s="208"/>
      <c r="R220" s="208"/>
      <c r="S220" s="208"/>
      <c r="T220" s="209"/>
      <c r="AT220" s="210" t="s">
        <v>145</v>
      </c>
      <c r="AU220" s="210" t="s">
        <v>84</v>
      </c>
      <c r="AV220" s="11" t="s">
        <v>84</v>
      </c>
      <c r="AW220" s="11" t="s">
        <v>35</v>
      </c>
      <c r="AX220" s="11" t="s">
        <v>72</v>
      </c>
      <c r="AY220" s="210" t="s">
        <v>134</v>
      </c>
    </row>
    <row r="221" spans="2:65" s="1" customFormat="1" ht="25.5" customHeight="1">
      <c r="B221" s="39"/>
      <c r="C221" s="185" t="s">
        <v>361</v>
      </c>
      <c r="D221" s="185" t="s">
        <v>136</v>
      </c>
      <c r="E221" s="186" t="s">
        <v>362</v>
      </c>
      <c r="F221" s="187" t="s">
        <v>363</v>
      </c>
      <c r="G221" s="188" t="s">
        <v>215</v>
      </c>
      <c r="H221" s="189">
        <v>15.985</v>
      </c>
      <c r="I221" s="190"/>
      <c r="J221" s="191">
        <f>ROUND(I221*H221,2)</f>
        <v>0</v>
      </c>
      <c r="K221" s="187" t="s">
        <v>140</v>
      </c>
      <c r="L221" s="59"/>
      <c r="M221" s="192" t="s">
        <v>21</v>
      </c>
      <c r="N221" s="193" t="s">
        <v>43</v>
      </c>
      <c r="O221" s="40"/>
      <c r="P221" s="194">
        <f>O221*H221</f>
        <v>0</v>
      </c>
      <c r="Q221" s="194">
        <v>0.00874</v>
      </c>
      <c r="R221" s="194">
        <f>Q221*H221</f>
        <v>0.1397089</v>
      </c>
      <c r="S221" s="194">
        <v>0</v>
      </c>
      <c r="T221" s="195">
        <f>S221*H221</f>
        <v>0</v>
      </c>
      <c r="AR221" s="22" t="s">
        <v>141</v>
      </c>
      <c r="AT221" s="22" t="s">
        <v>136</v>
      </c>
      <c r="AU221" s="22" t="s">
        <v>84</v>
      </c>
      <c r="AY221" s="22" t="s">
        <v>134</v>
      </c>
      <c r="BE221" s="196">
        <f>IF(N221="základní",J221,0)</f>
        <v>0</v>
      </c>
      <c r="BF221" s="196">
        <f>IF(N221="snížená",J221,0)</f>
        <v>0</v>
      </c>
      <c r="BG221" s="196">
        <f>IF(N221="zákl. přenesená",J221,0)</f>
        <v>0</v>
      </c>
      <c r="BH221" s="196">
        <f>IF(N221="sníž. přenesená",J221,0)</f>
        <v>0</v>
      </c>
      <c r="BI221" s="196">
        <f>IF(N221="nulová",J221,0)</f>
        <v>0</v>
      </c>
      <c r="BJ221" s="22" t="s">
        <v>77</v>
      </c>
      <c r="BK221" s="196">
        <f>ROUND(I221*H221,2)</f>
        <v>0</v>
      </c>
      <c r="BL221" s="22" t="s">
        <v>141</v>
      </c>
      <c r="BM221" s="22" t="s">
        <v>364</v>
      </c>
    </row>
    <row r="222" spans="2:51" s="11" customFormat="1" ht="13.5">
      <c r="B222" s="200"/>
      <c r="C222" s="201"/>
      <c r="D222" s="197" t="s">
        <v>145</v>
      </c>
      <c r="E222" s="202" t="s">
        <v>21</v>
      </c>
      <c r="F222" s="203" t="s">
        <v>365</v>
      </c>
      <c r="G222" s="201"/>
      <c r="H222" s="204">
        <v>4.165</v>
      </c>
      <c r="I222" s="205"/>
      <c r="J222" s="201"/>
      <c r="K222" s="201"/>
      <c r="L222" s="206"/>
      <c r="M222" s="207"/>
      <c r="N222" s="208"/>
      <c r="O222" s="208"/>
      <c r="P222" s="208"/>
      <c r="Q222" s="208"/>
      <c r="R222" s="208"/>
      <c r="S222" s="208"/>
      <c r="T222" s="209"/>
      <c r="AT222" s="210" t="s">
        <v>145</v>
      </c>
      <c r="AU222" s="210" t="s">
        <v>84</v>
      </c>
      <c r="AV222" s="11" t="s">
        <v>84</v>
      </c>
      <c r="AW222" s="11" t="s">
        <v>35</v>
      </c>
      <c r="AX222" s="11" t="s">
        <v>72</v>
      </c>
      <c r="AY222" s="210" t="s">
        <v>134</v>
      </c>
    </row>
    <row r="223" spans="2:51" s="11" customFormat="1" ht="13.5">
      <c r="B223" s="200"/>
      <c r="C223" s="201"/>
      <c r="D223" s="197" t="s">
        <v>145</v>
      </c>
      <c r="E223" s="202" t="s">
        <v>21</v>
      </c>
      <c r="F223" s="203" t="s">
        <v>366</v>
      </c>
      <c r="G223" s="201"/>
      <c r="H223" s="204">
        <v>11.82</v>
      </c>
      <c r="I223" s="205"/>
      <c r="J223" s="201"/>
      <c r="K223" s="201"/>
      <c r="L223" s="206"/>
      <c r="M223" s="207"/>
      <c r="N223" s="208"/>
      <c r="O223" s="208"/>
      <c r="P223" s="208"/>
      <c r="Q223" s="208"/>
      <c r="R223" s="208"/>
      <c r="S223" s="208"/>
      <c r="T223" s="209"/>
      <c r="AT223" s="210" t="s">
        <v>145</v>
      </c>
      <c r="AU223" s="210" t="s">
        <v>84</v>
      </c>
      <c r="AV223" s="11" t="s">
        <v>84</v>
      </c>
      <c r="AW223" s="11" t="s">
        <v>35</v>
      </c>
      <c r="AX223" s="11" t="s">
        <v>72</v>
      </c>
      <c r="AY223" s="210" t="s">
        <v>134</v>
      </c>
    </row>
    <row r="224" spans="2:65" s="1" customFormat="1" ht="25.5" customHeight="1">
      <c r="B224" s="39"/>
      <c r="C224" s="185" t="s">
        <v>367</v>
      </c>
      <c r="D224" s="185" t="s">
        <v>136</v>
      </c>
      <c r="E224" s="186" t="s">
        <v>368</v>
      </c>
      <c r="F224" s="187" t="s">
        <v>369</v>
      </c>
      <c r="G224" s="188" t="s">
        <v>215</v>
      </c>
      <c r="H224" s="189">
        <v>15.985</v>
      </c>
      <c r="I224" s="190"/>
      <c r="J224" s="191">
        <f>ROUND(I224*H224,2)</f>
        <v>0</v>
      </c>
      <c r="K224" s="187" t="s">
        <v>140</v>
      </c>
      <c r="L224" s="59"/>
      <c r="M224" s="192" t="s">
        <v>21</v>
      </c>
      <c r="N224" s="193" t="s">
        <v>43</v>
      </c>
      <c r="O224" s="40"/>
      <c r="P224" s="194">
        <f>O224*H224</f>
        <v>0</v>
      </c>
      <c r="Q224" s="194">
        <v>0</v>
      </c>
      <c r="R224" s="194">
        <f>Q224*H224</f>
        <v>0</v>
      </c>
      <c r="S224" s="194">
        <v>0</v>
      </c>
      <c r="T224" s="195">
        <f>S224*H224</f>
        <v>0</v>
      </c>
      <c r="AR224" s="22" t="s">
        <v>141</v>
      </c>
      <c r="AT224" s="22" t="s">
        <v>136</v>
      </c>
      <c r="AU224" s="22" t="s">
        <v>84</v>
      </c>
      <c r="AY224" s="22" t="s">
        <v>134</v>
      </c>
      <c r="BE224" s="196">
        <f>IF(N224="základní",J224,0)</f>
        <v>0</v>
      </c>
      <c r="BF224" s="196">
        <f>IF(N224="snížená",J224,0)</f>
        <v>0</v>
      </c>
      <c r="BG224" s="196">
        <f>IF(N224="zákl. přenesená",J224,0)</f>
        <v>0</v>
      </c>
      <c r="BH224" s="196">
        <f>IF(N224="sníž. přenesená",J224,0)</f>
        <v>0</v>
      </c>
      <c r="BI224" s="196">
        <f>IF(N224="nulová",J224,0)</f>
        <v>0</v>
      </c>
      <c r="BJ224" s="22" t="s">
        <v>77</v>
      </c>
      <c r="BK224" s="196">
        <f>ROUND(I224*H224,2)</f>
        <v>0</v>
      </c>
      <c r="BL224" s="22" t="s">
        <v>141</v>
      </c>
      <c r="BM224" s="22" t="s">
        <v>370</v>
      </c>
    </row>
    <row r="225" spans="2:65" s="1" customFormat="1" ht="25.5" customHeight="1">
      <c r="B225" s="39"/>
      <c r="C225" s="185" t="s">
        <v>371</v>
      </c>
      <c r="D225" s="185" t="s">
        <v>136</v>
      </c>
      <c r="E225" s="186" t="s">
        <v>372</v>
      </c>
      <c r="F225" s="187" t="s">
        <v>373</v>
      </c>
      <c r="G225" s="188" t="s">
        <v>139</v>
      </c>
      <c r="H225" s="189">
        <v>4.18</v>
      </c>
      <c r="I225" s="190"/>
      <c r="J225" s="191">
        <f>ROUND(I225*H225,2)</f>
        <v>0</v>
      </c>
      <c r="K225" s="187" t="s">
        <v>140</v>
      </c>
      <c r="L225" s="59"/>
      <c r="M225" s="192" t="s">
        <v>21</v>
      </c>
      <c r="N225" s="193" t="s">
        <v>43</v>
      </c>
      <c r="O225" s="40"/>
      <c r="P225" s="194">
        <f>O225*H225</f>
        <v>0</v>
      </c>
      <c r="Q225" s="194">
        <v>0</v>
      </c>
      <c r="R225" s="194">
        <f>Q225*H225</f>
        <v>0</v>
      </c>
      <c r="S225" s="194">
        <v>0</v>
      </c>
      <c r="T225" s="195">
        <f>S225*H225</f>
        <v>0</v>
      </c>
      <c r="AR225" s="22" t="s">
        <v>141</v>
      </c>
      <c r="AT225" s="22" t="s">
        <v>136</v>
      </c>
      <c r="AU225" s="22" t="s">
        <v>84</v>
      </c>
      <c r="AY225" s="22" t="s">
        <v>134</v>
      </c>
      <c r="BE225" s="196">
        <f>IF(N225="základní",J225,0)</f>
        <v>0</v>
      </c>
      <c r="BF225" s="196">
        <f>IF(N225="snížená",J225,0)</f>
        <v>0</v>
      </c>
      <c r="BG225" s="196">
        <f>IF(N225="zákl. přenesená",J225,0)</f>
        <v>0</v>
      </c>
      <c r="BH225" s="196">
        <f>IF(N225="sníž. přenesená",J225,0)</f>
        <v>0</v>
      </c>
      <c r="BI225" s="196">
        <f>IF(N225="nulová",J225,0)</f>
        <v>0</v>
      </c>
      <c r="BJ225" s="22" t="s">
        <v>77</v>
      </c>
      <c r="BK225" s="196">
        <f>ROUND(I225*H225,2)</f>
        <v>0</v>
      </c>
      <c r="BL225" s="22" t="s">
        <v>141</v>
      </c>
      <c r="BM225" s="22" t="s">
        <v>374</v>
      </c>
    </row>
    <row r="226" spans="2:47" s="1" customFormat="1" ht="54">
      <c r="B226" s="39"/>
      <c r="C226" s="61"/>
      <c r="D226" s="197" t="s">
        <v>143</v>
      </c>
      <c r="E226" s="61"/>
      <c r="F226" s="198" t="s">
        <v>211</v>
      </c>
      <c r="G226" s="61"/>
      <c r="H226" s="61"/>
      <c r="I226" s="156"/>
      <c r="J226" s="61"/>
      <c r="K226" s="61"/>
      <c r="L226" s="59"/>
      <c r="M226" s="199"/>
      <c r="N226" s="40"/>
      <c r="O226" s="40"/>
      <c r="P226" s="40"/>
      <c r="Q226" s="40"/>
      <c r="R226" s="40"/>
      <c r="S226" s="40"/>
      <c r="T226" s="76"/>
      <c r="AT226" s="22" t="s">
        <v>143</v>
      </c>
      <c r="AU226" s="22" t="s">
        <v>84</v>
      </c>
    </row>
    <row r="227" spans="2:51" s="11" customFormat="1" ht="13.5">
      <c r="B227" s="200"/>
      <c r="C227" s="201"/>
      <c r="D227" s="197" t="s">
        <v>145</v>
      </c>
      <c r="E227" s="202" t="s">
        <v>21</v>
      </c>
      <c r="F227" s="203" t="s">
        <v>375</v>
      </c>
      <c r="G227" s="201"/>
      <c r="H227" s="204">
        <v>4.18</v>
      </c>
      <c r="I227" s="205"/>
      <c r="J227" s="201"/>
      <c r="K227" s="201"/>
      <c r="L227" s="206"/>
      <c r="M227" s="207"/>
      <c r="N227" s="208"/>
      <c r="O227" s="208"/>
      <c r="P227" s="208"/>
      <c r="Q227" s="208"/>
      <c r="R227" s="208"/>
      <c r="S227" s="208"/>
      <c r="T227" s="209"/>
      <c r="AT227" s="210" t="s">
        <v>145</v>
      </c>
      <c r="AU227" s="210" t="s">
        <v>84</v>
      </c>
      <c r="AV227" s="11" t="s">
        <v>84</v>
      </c>
      <c r="AW227" s="11" t="s">
        <v>35</v>
      </c>
      <c r="AX227" s="11" t="s">
        <v>72</v>
      </c>
      <c r="AY227" s="210" t="s">
        <v>134</v>
      </c>
    </row>
    <row r="228" spans="2:65" s="1" customFormat="1" ht="25.5" customHeight="1">
      <c r="B228" s="39"/>
      <c r="C228" s="185" t="s">
        <v>376</v>
      </c>
      <c r="D228" s="185" t="s">
        <v>136</v>
      </c>
      <c r="E228" s="186" t="s">
        <v>377</v>
      </c>
      <c r="F228" s="187" t="s">
        <v>378</v>
      </c>
      <c r="G228" s="188" t="s">
        <v>139</v>
      </c>
      <c r="H228" s="189">
        <v>6.967</v>
      </c>
      <c r="I228" s="190"/>
      <c r="J228" s="191">
        <f>ROUND(I228*H228,2)</f>
        <v>0</v>
      </c>
      <c r="K228" s="187" t="s">
        <v>140</v>
      </c>
      <c r="L228" s="59"/>
      <c r="M228" s="192" t="s">
        <v>21</v>
      </c>
      <c r="N228" s="193" t="s">
        <v>43</v>
      </c>
      <c r="O228" s="40"/>
      <c r="P228" s="194">
        <f>O228*H228</f>
        <v>0</v>
      </c>
      <c r="Q228" s="194">
        <v>0</v>
      </c>
      <c r="R228" s="194">
        <f>Q228*H228</f>
        <v>0</v>
      </c>
      <c r="S228" s="194">
        <v>0</v>
      </c>
      <c r="T228" s="195">
        <f>S228*H228</f>
        <v>0</v>
      </c>
      <c r="AR228" s="22" t="s">
        <v>141</v>
      </c>
      <c r="AT228" s="22" t="s">
        <v>136</v>
      </c>
      <c r="AU228" s="22" t="s">
        <v>84</v>
      </c>
      <c r="AY228" s="22" t="s">
        <v>134</v>
      </c>
      <c r="BE228" s="196">
        <f>IF(N228="základní",J228,0)</f>
        <v>0</v>
      </c>
      <c r="BF228" s="196">
        <f>IF(N228="snížená",J228,0)</f>
        <v>0</v>
      </c>
      <c r="BG228" s="196">
        <f>IF(N228="zákl. přenesená",J228,0)</f>
        <v>0</v>
      </c>
      <c r="BH228" s="196">
        <f>IF(N228="sníž. přenesená",J228,0)</f>
        <v>0</v>
      </c>
      <c r="BI228" s="196">
        <f>IF(N228="nulová",J228,0)</f>
        <v>0</v>
      </c>
      <c r="BJ228" s="22" t="s">
        <v>77</v>
      </c>
      <c r="BK228" s="196">
        <f>ROUND(I228*H228,2)</f>
        <v>0</v>
      </c>
      <c r="BL228" s="22" t="s">
        <v>141</v>
      </c>
      <c r="BM228" s="22" t="s">
        <v>379</v>
      </c>
    </row>
    <row r="229" spans="2:47" s="1" customFormat="1" ht="40.5">
      <c r="B229" s="39"/>
      <c r="C229" s="61"/>
      <c r="D229" s="197" t="s">
        <v>143</v>
      </c>
      <c r="E229" s="61"/>
      <c r="F229" s="198" t="s">
        <v>380</v>
      </c>
      <c r="G229" s="61"/>
      <c r="H229" s="61"/>
      <c r="I229" s="156"/>
      <c r="J229" s="61"/>
      <c r="K229" s="61"/>
      <c r="L229" s="59"/>
      <c r="M229" s="199"/>
      <c r="N229" s="40"/>
      <c r="O229" s="40"/>
      <c r="P229" s="40"/>
      <c r="Q229" s="40"/>
      <c r="R229" s="40"/>
      <c r="S229" s="40"/>
      <c r="T229" s="76"/>
      <c r="AT229" s="22" t="s">
        <v>143</v>
      </c>
      <c r="AU229" s="22" t="s">
        <v>84</v>
      </c>
    </row>
    <row r="230" spans="2:51" s="11" customFormat="1" ht="13.5">
      <c r="B230" s="200"/>
      <c r="C230" s="201"/>
      <c r="D230" s="197" t="s">
        <v>145</v>
      </c>
      <c r="E230" s="202" t="s">
        <v>21</v>
      </c>
      <c r="F230" s="203" t="s">
        <v>381</v>
      </c>
      <c r="G230" s="201"/>
      <c r="H230" s="204">
        <v>6.967</v>
      </c>
      <c r="I230" s="205"/>
      <c r="J230" s="201"/>
      <c r="K230" s="201"/>
      <c r="L230" s="206"/>
      <c r="M230" s="207"/>
      <c r="N230" s="208"/>
      <c r="O230" s="208"/>
      <c r="P230" s="208"/>
      <c r="Q230" s="208"/>
      <c r="R230" s="208"/>
      <c r="S230" s="208"/>
      <c r="T230" s="209"/>
      <c r="AT230" s="210" t="s">
        <v>145</v>
      </c>
      <c r="AU230" s="210" t="s">
        <v>84</v>
      </c>
      <c r="AV230" s="11" t="s">
        <v>84</v>
      </c>
      <c r="AW230" s="11" t="s">
        <v>35</v>
      </c>
      <c r="AX230" s="11" t="s">
        <v>72</v>
      </c>
      <c r="AY230" s="210" t="s">
        <v>134</v>
      </c>
    </row>
    <row r="231" spans="2:65" s="1" customFormat="1" ht="25.5" customHeight="1">
      <c r="B231" s="39"/>
      <c r="C231" s="185" t="s">
        <v>382</v>
      </c>
      <c r="D231" s="185" t="s">
        <v>136</v>
      </c>
      <c r="E231" s="186" t="s">
        <v>383</v>
      </c>
      <c r="F231" s="187" t="s">
        <v>384</v>
      </c>
      <c r="G231" s="188" t="s">
        <v>204</v>
      </c>
      <c r="H231" s="189">
        <v>3.24</v>
      </c>
      <c r="I231" s="190"/>
      <c r="J231" s="191">
        <f>ROUND(I231*H231,2)</f>
        <v>0</v>
      </c>
      <c r="K231" s="187" t="s">
        <v>140</v>
      </c>
      <c r="L231" s="59"/>
      <c r="M231" s="192" t="s">
        <v>21</v>
      </c>
      <c r="N231" s="193" t="s">
        <v>43</v>
      </c>
      <c r="O231" s="40"/>
      <c r="P231" s="194">
        <f>O231*H231</f>
        <v>0</v>
      </c>
      <c r="Q231" s="194">
        <v>0.8554</v>
      </c>
      <c r="R231" s="194">
        <f>Q231*H231</f>
        <v>2.7714960000000004</v>
      </c>
      <c r="S231" s="194">
        <v>0</v>
      </c>
      <c r="T231" s="195">
        <f>S231*H231</f>
        <v>0</v>
      </c>
      <c r="AR231" s="22" t="s">
        <v>141</v>
      </c>
      <c r="AT231" s="22" t="s">
        <v>136</v>
      </c>
      <c r="AU231" s="22" t="s">
        <v>84</v>
      </c>
      <c r="AY231" s="22" t="s">
        <v>134</v>
      </c>
      <c r="BE231" s="196">
        <f>IF(N231="základní",J231,0)</f>
        <v>0</v>
      </c>
      <c r="BF231" s="196">
        <f>IF(N231="snížená",J231,0)</f>
        <v>0</v>
      </c>
      <c r="BG231" s="196">
        <f>IF(N231="zákl. přenesená",J231,0)</f>
        <v>0</v>
      </c>
      <c r="BH231" s="196">
        <f>IF(N231="sníž. přenesená",J231,0)</f>
        <v>0</v>
      </c>
      <c r="BI231" s="196">
        <f>IF(N231="nulová",J231,0)</f>
        <v>0</v>
      </c>
      <c r="BJ231" s="22" t="s">
        <v>77</v>
      </c>
      <c r="BK231" s="196">
        <f>ROUND(I231*H231,2)</f>
        <v>0</v>
      </c>
      <c r="BL231" s="22" t="s">
        <v>141</v>
      </c>
      <c r="BM231" s="22" t="s">
        <v>385</v>
      </c>
    </row>
    <row r="232" spans="2:51" s="11" customFormat="1" ht="13.5">
      <c r="B232" s="200"/>
      <c r="C232" s="201"/>
      <c r="D232" s="197" t="s">
        <v>145</v>
      </c>
      <c r="E232" s="202" t="s">
        <v>21</v>
      </c>
      <c r="F232" s="203" t="s">
        <v>386</v>
      </c>
      <c r="G232" s="201"/>
      <c r="H232" s="204">
        <v>3.24</v>
      </c>
      <c r="I232" s="205"/>
      <c r="J232" s="201"/>
      <c r="K232" s="201"/>
      <c r="L232" s="206"/>
      <c r="M232" s="207"/>
      <c r="N232" s="208"/>
      <c r="O232" s="208"/>
      <c r="P232" s="208"/>
      <c r="Q232" s="208"/>
      <c r="R232" s="208"/>
      <c r="S232" s="208"/>
      <c r="T232" s="209"/>
      <c r="AT232" s="210" t="s">
        <v>145</v>
      </c>
      <c r="AU232" s="210" t="s">
        <v>84</v>
      </c>
      <c r="AV232" s="11" t="s">
        <v>84</v>
      </c>
      <c r="AW232" s="11" t="s">
        <v>35</v>
      </c>
      <c r="AX232" s="11" t="s">
        <v>72</v>
      </c>
      <c r="AY232" s="210" t="s">
        <v>134</v>
      </c>
    </row>
    <row r="233" spans="2:63" s="10" customFormat="1" ht="29.85" customHeight="1">
      <c r="B233" s="169"/>
      <c r="C233" s="170"/>
      <c r="D233" s="171" t="s">
        <v>71</v>
      </c>
      <c r="E233" s="183" t="s">
        <v>172</v>
      </c>
      <c r="F233" s="183" t="s">
        <v>387</v>
      </c>
      <c r="G233" s="170"/>
      <c r="H233" s="170"/>
      <c r="I233" s="173"/>
      <c r="J233" s="184">
        <f>BK233</f>
        <v>0</v>
      </c>
      <c r="K233" s="170"/>
      <c r="L233" s="175"/>
      <c r="M233" s="176"/>
      <c r="N233" s="177"/>
      <c r="O233" s="177"/>
      <c r="P233" s="178">
        <f>SUM(P234:P279)</f>
        <v>0</v>
      </c>
      <c r="Q233" s="177"/>
      <c r="R233" s="178">
        <f>SUM(R234:R279)</f>
        <v>14.759352029999999</v>
      </c>
      <c r="S233" s="177"/>
      <c r="T233" s="179">
        <f>SUM(T234:T279)</f>
        <v>0</v>
      </c>
      <c r="AR233" s="180" t="s">
        <v>77</v>
      </c>
      <c r="AT233" s="181" t="s">
        <v>71</v>
      </c>
      <c r="AU233" s="181" t="s">
        <v>77</v>
      </c>
      <c r="AY233" s="180" t="s">
        <v>134</v>
      </c>
      <c r="BK233" s="182">
        <f>SUM(BK234:BK279)</f>
        <v>0</v>
      </c>
    </row>
    <row r="234" spans="2:65" s="1" customFormat="1" ht="16.5" customHeight="1">
      <c r="B234" s="39"/>
      <c r="C234" s="185" t="s">
        <v>388</v>
      </c>
      <c r="D234" s="185" t="s">
        <v>136</v>
      </c>
      <c r="E234" s="186" t="s">
        <v>389</v>
      </c>
      <c r="F234" s="187" t="s">
        <v>390</v>
      </c>
      <c r="G234" s="188" t="s">
        <v>215</v>
      </c>
      <c r="H234" s="189">
        <v>7.24</v>
      </c>
      <c r="I234" s="190"/>
      <c r="J234" s="191">
        <f>ROUND(I234*H234,2)</f>
        <v>0</v>
      </c>
      <c r="K234" s="187" t="s">
        <v>140</v>
      </c>
      <c r="L234" s="59"/>
      <c r="M234" s="192" t="s">
        <v>21</v>
      </c>
      <c r="N234" s="193" t="s">
        <v>43</v>
      </c>
      <c r="O234" s="40"/>
      <c r="P234" s="194">
        <f>O234*H234</f>
        <v>0</v>
      </c>
      <c r="Q234" s="194">
        <v>0.03358</v>
      </c>
      <c r="R234" s="194">
        <f>Q234*H234</f>
        <v>0.2431192</v>
      </c>
      <c r="S234" s="194">
        <v>0</v>
      </c>
      <c r="T234" s="195">
        <f>S234*H234</f>
        <v>0</v>
      </c>
      <c r="AR234" s="22" t="s">
        <v>141</v>
      </c>
      <c r="AT234" s="22" t="s">
        <v>136</v>
      </c>
      <c r="AU234" s="22" t="s">
        <v>84</v>
      </c>
      <c r="AY234" s="22" t="s">
        <v>134</v>
      </c>
      <c r="BE234" s="196">
        <f>IF(N234="základní",J234,0)</f>
        <v>0</v>
      </c>
      <c r="BF234" s="196">
        <f>IF(N234="snížená",J234,0)</f>
        <v>0</v>
      </c>
      <c r="BG234" s="196">
        <f>IF(N234="zákl. přenesená",J234,0)</f>
        <v>0</v>
      </c>
      <c r="BH234" s="196">
        <f>IF(N234="sníž. přenesená",J234,0)</f>
        <v>0</v>
      </c>
      <c r="BI234" s="196">
        <f>IF(N234="nulová",J234,0)</f>
        <v>0</v>
      </c>
      <c r="BJ234" s="22" t="s">
        <v>77</v>
      </c>
      <c r="BK234" s="196">
        <f>ROUND(I234*H234,2)</f>
        <v>0</v>
      </c>
      <c r="BL234" s="22" t="s">
        <v>141</v>
      </c>
      <c r="BM234" s="22" t="s">
        <v>391</v>
      </c>
    </row>
    <row r="235" spans="2:47" s="1" customFormat="1" ht="40.5">
      <c r="B235" s="39"/>
      <c r="C235" s="61"/>
      <c r="D235" s="197" t="s">
        <v>143</v>
      </c>
      <c r="E235" s="61"/>
      <c r="F235" s="198" t="s">
        <v>392</v>
      </c>
      <c r="G235" s="61"/>
      <c r="H235" s="61"/>
      <c r="I235" s="156"/>
      <c r="J235" s="61"/>
      <c r="K235" s="61"/>
      <c r="L235" s="59"/>
      <c r="M235" s="199"/>
      <c r="N235" s="40"/>
      <c r="O235" s="40"/>
      <c r="P235" s="40"/>
      <c r="Q235" s="40"/>
      <c r="R235" s="40"/>
      <c r="S235" s="40"/>
      <c r="T235" s="76"/>
      <c r="AT235" s="22" t="s">
        <v>143</v>
      </c>
      <c r="AU235" s="22" t="s">
        <v>84</v>
      </c>
    </row>
    <row r="236" spans="2:51" s="11" customFormat="1" ht="13.5">
      <c r="B236" s="200"/>
      <c r="C236" s="201"/>
      <c r="D236" s="197" t="s">
        <v>145</v>
      </c>
      <c r="E236" s="202" t="s">
        <v>21</v>
      </c>
      <c r="F236" s="203" t="s">
        <v>393</v>
      </c>
      <c r="G236" s="201"/>
      <c r="H236" s="204">
        <v>0.96</v>
      </c>
      <c r="I236" s="205"/>
      <c r="J236" s="201"/>
      <c r="K236" s="201"/>
      <c r="L236" s="206"/>
      <c r="M236" s="207"/>
      <c r="N236" s="208"/>
      <c r="O236" s="208"/>
      <c r="P236" s="208"/>
      <c r="Q236" s="208"/>
      <c r="R236" s="208"/>
      <c r="S236" s="208"/>
      <c r="T236" s="209"/>
      <c r="AT236" s="210" t="s">
        <v>145</v>
      </c>
      <c r="AU236" s="210" t="s">
        <v>84</v>
      </c>
      <c r="AV236" s="11" t="s">
        <v>84</v>
      </c>
      <c r="AW236" s="11" t="s">
        <v>35</v>
      </c>
      <c r="AX236" s="11" t="s">
        <v>72</v>
      </c>
      <c r="AY236" s="210" t="s">
        <v>134</v>
      </c>
    </row>
    <row r="237" spans="2:51" s="11" customFormat="1" ht="13.5">
      <c r="B237" s="200"/>
      <c r="C237" s="201"/>
      <c r="D237" s="197" t="s">
        <v>145</v>
      </c>
      <c r="E237" s="202" t="s">
        <v>21</v>
      </c>
      <c r="F237" s="203" t="s">
        <v>394</v>
      </c>
      <c r="G237" s="201"/>
      <c r="H237" s="204">
        <v>4.16</v>
      </c>
      <c r="I237" s="205"/>
      <c r="J237" s="201"/>
      <c r="K237" s="201"/>
      <c r="L237" s="206"/>
      <c r="M237" s="207"/>
      <c r="N237" s="208"/>
      <c r="O237" s="208"/>
      <c r="P237" s="208"/>
      <c r="Q237" s="208"/>
      <c r="R237" s="208"/>
      <c r="S237" s="208"/>
      <c r="T237" s="209"/>
      <c r="AT237" s="210" t="s">
        <v>145</v>
      </c>
      <c r="AU237" s="210" t="s">
        <v>84</v>
      </c>
      <c r="AV237" s="11" t="s">
        <v>84</v>
      </c>
      <c r="AW237" s="11" t="s">
        <v>35</v>
      </c>
      <c r="AX237" s="11" t="s">
        <v>72</v>
      </c>
      <c r="AY237" s="210" t="s">
        <v>134</v>
      </c>
    </row>
    <row r="238" spans="2:51" s="11" customFormat="1" ht="13.5">
      <c r="B238" s="200"/>
      <c r="C238" s="201"/>
      <c r="D238" s="197" t="s">
        <v>145</v>
      </c>
      <c r="E238" s="202" t="s">
        <v>21</v>
      </c>
      <c r="F238" s="203" t="s">
        <v>395</v>
      </c>
      <c r="G238" s="201"/>
      <c r="H238" s="204">
        <v>2.12</v>
      </c>
      <c r="I238" s="205"/>
      <c r="J238" s="201"/>
      <c r="K238" s="201"/>
      <c r="L238" s="206"/>
      <c r="M238" s="207"/>
      <c r="N238" s="208"/>
      <c r="O238" s="208"/>
      <c r="P238" s="208"/>
      <c r="Q238" s="208"/>
      <c r="R238" s="208"/>
      <c r="S238" s="208"/>
      <c r="T238" s="209"/>
      <c r="AT238" s="210" t="s">
        <v>145</v>
      </c>
      <c r="AU238" s="210" t="s">
        <v>84</v>
      </c>
      <c r="AV238" s="11" t="s">
        <v>84</v>
      </c>
      <c r="AW238" s="11" t="s">
        <v>35</v>
      </c>
      <c r="AX238" s="11" t="s">
        <v>72</v>
      </c>
      <c r="AY238" s="210" t="s">
        <v>134</v>
      </c>
    </row>
    <row r="239" spans="2:65" s="1" customFormat="1" ht="25.5" customHeight="1">
      <c r="B239" s="39"/>
      <c r="C239" s="185" t="s">
        <v>396</v>
      </c>
      <c r="D239" s="185" t="s">
        <v>136</v>
      </c>
      <c r="E239" s="186" t="s">
        <v>397</v>
      </c>
      <c r="F239" s="187" t="s">
        <v>398</v>
      </c>
      <c r="G239" s="188" t="s">
        <v>215</v>
      </c>
      <c r="H239" s="189">
        <v>10</v>
      </c>
      <c r="I239" s="190"/>
      <c r="J239" s="191">
        <f>ROUND(I239*H239,2)</f>
        <v>0</v>
      </c>
      <c r="K239" s="187" t="s">
        <v>140</v>
      </c>
      <c r="L239" s="59"/>
      <c r="M239" s="192" t="s">
        <v>21</v>
      </c>
      <c r="N239" s="193" t="s">
        <v>43</v>
      </c>
      <c r="O239" s="40"/>
      <c r="P239" s="194">
        <f>O239*H239</f>
        <v>0</v>
      </c>
      <c r="Q239" s="194">
        <v>0.0052</v>
      </c>
      <c r="R239" s="194">
        <f>Q239*H239</f>
        <v>0.052</v>
      </c>
      <c r="S239" s="194">
        <v>0</v>
      </c>
      <c r="T239" s="195">
        <f>S239*H239</f>
        <v>0</v>
      </c>
      <c r="AR239" s="22" t="s">
        <v>141</v>
      </c>
      <c r="AT239" s="22" t="s">
        <v>136</v>
      </c>
      <c r="AU239" s="22" t="s">
        <v>84</v>
      </c>
      <c r="AY239" s="22" t="s">
        <v>134</v>
      </c>
      <c r="BE239" s="196">
        <f>IF(N239="základní",J239,0)</f>
        <v>0</v>
      </c>
      <c r="BF239" s="196">
        <f>IF(N239="snížená",J239,0)</f>
        <v>0</v>
      </c>
      <c r="BG239" s="196">
        <f>IF(N239="zákl. přenesená",J239,0)</f>
        <v>0</v>
      </c>
      <c r="BH239" s="196">
        <f>IF(N239="sníž. přenesená",J239,0)</f>
        <v>0</v>
      </c>
      <c r="BI239" s="196">
        <f>IF(N239="nulová",J239,0)</f>
        <v>0</v>
      </c>
      <c r="BJ239" s="22" t="s">
        <v>77</v>
      </c>
      <c r="BK239" s="196">
        <f>ROUND(I239*H239,2)</f>
        <v>0</v>
      </c>
      <c r="BL239" s="22" t="s">
        <v>141</v>
      </c>
      <c r="BM239" s="22" t="s">
        <v>399</v>
      </c>
    </row>
    <row r="240" spans="2:47" s="1" customFormat="1" ht="40.5">
      <c r="B240" s="39"/>
      <c r="C240" s="61"/>
      <c r="D240" s="197" t="s">
        <v>143</v>
      </c>
      <c r="E240" s="61"/>
      <c r="F240" s="198" t="s">
        <v>400</v>
      </c>
      <c r="G240" s="61"/>
      <c r="H240" s="61"/>
      <c r="I240" s="156"/>
      <c r="J240" s="61"/>
      <c r="K240" s="61"/>
      <c r="L240" s="59"/>
      <c r="M240" s="199"/>
      <c r="N240" s="40"/>
      <c r="O240" s="40"/>
      <c r="P240" s="40"/>
      <c r="Q240" s="40"/>
      <c r="R240" s="40"/>
      <c r="S240" s="40"/>
      <c r="T240" s="76"/>
      <c r="AT240" s="22" t="s">
        <v>143</v>
      </c>
      <c r="AU240" s="22" t="s">
        <v>84</v>
      </c>
    </row>
    <row r="241" spans="2:65" s="1" customFormat="1" ht="38.25" customHeight="1">
      <c r="B241" s="39"/>
      <c r="C241" s="185" t="s">
        <v>401</v>
      </c>
      <c r="D241" s="185" t="s">
        <v>136</v>
      </c>
      <c r="E241" s="186" t="s">
        <v>402</v>
      </c>
      <c r="F241" s="187" t="s">
        <v>403</v>
      </c>
      <c r="G241" s="188" t="s">
        <v>215</v>
      </c>
      <c r="H241" s="189">
        <v>10</v>
      </c>
      <c r="I241" s="190"/>
      <c r="J241" s="191">
        <f>ROUND(I241*H241,2)</f>
        <v>0</v>
      </c>
      <c r="K241" s="187" t="s">
        <v>140</v>
      </c>
      <c r="L241" s="59"/>
      <c r="M241" s="192" t="s">
        <v>21</v>
      </c>
      <c r="N241" s="193" t="s">
        <v>43</v>
      </c>
      <c r="O241" s="40"/>
      <c r="P241" s="194">
        <f>O241*H241</f>
        <v>0</v>
      </c>
      <c r="Q241" s="194">
        <v>0.0057</v>
      </c>
      <c r="R241" s="194">
        <f>Q241*H241</f>
        <v>0.057</v>
      </c>
      <c r="S241" s="194">
        <v>0</v>
      </c>
      <c r="T241" s="195">
        <f>S241*H241</f>
        <v>0</v>
      </c>
      <c r="AR241" s="22" t="s">
        <v>141</v>
      </c>
      <c r="AT241" s="22" t="s">
        <v>136</v>
      </c>
      <c r="AU241" s="22" t="s">
        <v>84</v>
      </c>
      <c r="AY241" s="22" t="s">
        <v>134</v>
      </c>
      <c r="BE241" s="196">
        <f>IF(N241="základní",J241,0)</f>
        <v>0</v>
      </c>
      <c r="BF241" s="196">
        <f>IF(N241="snížená",J241,0)</f>
        <v>0</v>
      </c>
      <c r="BG241" s="196">
        <f>IF(N241="zákl. přenesená",J241,0)</f>
        <v>0</v>
      </c>
      <c r="BH241" s="196">
        <f>IF(N241="sníž. přenesená",J241,0)</f>
        <v>0</v>
      </c>
      <c r="BI241" s="196">
        <f>IF(N241="nulová",J241,0)</f>
        <v>0</v>
      </c>
      <c r="BJ241" s="22" t="s">
        <v>77</v>
      </c>
      <c r="BK241" s="196">
        <f>ROUND(I241*H241,2)</f>
        <v>0</v>
      </c>
      <c r="BL241" s="22" t="s">
        <v>141</v>
      </c>
      <c r="BM241" s="22" t="s">
        <v>404</v>
      </c>
    </row>
    <row r="242" spans="2:47" s="1" customFormat="1" ht="40.5">
      <c r="B242" s="39"/>
      <c r="C242" s="61"/>
      <c r="D242" s="197" t="s">
        <v>143</v>
      </c>
      <c r="E242" s="61"/>
      <c r="F242" s="198" t="s">
        <v>400</v>
      </c>
      <c r="G242" s="61"/>
      <c r="H242" s="61"/>
      <c r="I242" s="156"/>
      <c r="J242" s="61"/>
      <c r="K242" s="61"/>
      <c r="L242" s="59"/>
      <c r="M242" s="199"/>
      <c r="N242" s="40"/>
      <c r="O242" s="40"/>
      <c r="P242" s="40"/>
      <c r="Q242" s="40"/>
      <c r="R242" s="40"/>
      <c r="S242" s="40"/>
      <c r="T242" s="76"/>
      <c r="AT242" s="22" t="s">
        <v>143</v>
      </c>
      <c r="AU242" s="22" t="s">
        <v>84</v>
      </c>
    </row>
    <row r="243" spans="2:65" s="1" customFormat="1" ht="25.5" customHeight="1">
      <c r="B243" s="39"/>
      <c r="C243" s="185" t="s">
        <v>405</v>
      </c>
      <c r="D243" s="185" t="s">
        <v>136</v>
      </c>
      <c r="E243" s="186" t="s">
        <v>406</v>
      </c>
      <c r="F243" s="187" t="s">
        <v>407</v>
      </c>
      <c r="G243" s="188" t="s">
        <v>215</v>
      </c>
      <c r="H243" s="189">
        <v>16.83</v>
      </c>
      <c r="I243" s="190"/>
      <c r="J243" s="191">
        <f>ROUND(I243*H243,2)</f>
        <v>0</v>
      </c>
      <c r="K243" s="187" t="s">
        <v>140</v>
      </c>
      <c r="L243" s="59"/>
      <c r="M243" s="192" t="s">
        <v>21</v>
      </c>
      <c r="N243" s="193" t="s">
        <v>43</v>
      </c>
      <c r="O243" s="40"/>
      <c r="P243" s="194">
        <f>O243*H243</f>
        <v>0</v>
      </c>
      <c r="Q243" s="194">
        <v>0.00438</v>
      </c>
      <c r="R243" s="194">
        <f>Q243*H243</f>
        <v>0.0737154</v>
      </c>
      <c r="S243" s="194">
        <v>0</v>
      </c>
      <c r="T243" s="195">
        <f>S243*H243</f>
        <v>0</v>
      </c>
      <c r="AR243" s="22" t="s">
        <v>141</v>
      </c>
      <c r="AT243" s="22" t="s">
        <v>136</v>
      </c>
      <c r="AU243" s="22" t="s">
        <v>84</v>
      </c>
      <c r="AY243" s="22" t="s">
        <v>134</v>
      </c>
      <c r="BE243" s="196">
        <f>IF(N243="základní",J243,0)</f>
        <v>0</v>
      </c>
      <c r="BF243" s="196">
        <f>IF(N243="snížená",J243,0)</f>
        <v>0</v>
      </c>
      <c r="BG243" s="196">
        <f>IF(N243="zákl. přenesená",J243,0)</f>
        <v>0</v>
      </c>
      <c r="BH243" s="196">
        <f>IF(N243="sníž. přenesená",J243,0)</f>
        <v>0</v>
      </c>
      <c r="BI243" s="196">
        <f>IF(N243="nulová",J243,0)</f>
        <v>0</v>
      </c>
      <c r="BJ243" s="22" t="s">
        <v>77</v>
      </c>
      <c r="BK243" s="196">
        <f>ROUND(I243*H243,2)</f>
        <v>0</v>
      </c>
      <c r="BL243" s="22" t="s">
        <v>141</v>
      </c>
      <c r="BM243" s="22" t="s">
        <v>408</v>
      </c>
    </row>
    <row r="244" spans="2:47" s="1" customFormat="1" ht="27">
      <c r="B244" s="39"/>
      <c r="C244" s="61"/>
      <c r="D244" s="197" t="s">
        <v>143</v>
      </c>
      <c r="E244" s="61"/>
      <c r="F244" s="198" t="s">
        <v>409</v>
      </c>
      <c r="G244" s="61"/>
      <c r="H244" s="61"/>
      <c r="I244" s="156"/>
      <c r="J244" s="61"/>
      <c r="K244" s="61"/>
      <c r="L244" s="59"/>
      <c r="M244" s="199"/>
      <c r="N244" s="40"/>
      <c r="O244" s="40"/>
      <c r="P244" s="40"/>
      <c r="Q244" s="40"/>
      <c r="R244" s="40"/>
      <c r="S244" s="40"/>
      <c r="T244" s="76"/>
      <c r="AT244" s="22" t="s">
        <v>143</v>
      </c>
      <c r="AU244" s="22" t="s">
        <v>84</v>
      </c>
    </row>
    <row r="245" spans="2:51" s="11" customFormat="1" ht="13.5">
      <c r="B245" s="200"/>
      <c r="C245" s="201"/>
      <c r="D245" s="197" t="s">
        <v>145</v>
      </c>
      <c r="E245" s="202" t="s">
        <v>21</v>
      </c>
      <c r="F245" s="203" t="s">
        <v>410</v>
      </c>
      <c r="G245" s="201"/>
      <c r="H245" s="204">
        <v>16.83</v>
      </c>
      <c r="I245" s="205"/>
      <c r="J245" s="201"/>
      <c r="K245" s="201"/>
      <c r="L245" s="206"/>
      <c r="M245" s="207"/>
      <c r="N245" s="208"/>
      <c r="O245" s="208"/>
      <c r="P245" s="208"/>
      <c r="Q245" s="208"/>
      <c r="R245" s="208"/>
      <c r="S245" s="208"/>
      <c r="T245" s="209"/>
      <c r="AT245" s="210" t="s">
        <v>145</v>
      </c>
      <c r="AU245" s="210" t="s">
        <v>84</v>
      </c>
      <c r="AV245" s="11" t="s">
        <v>84</v>
      </c>
      <c r="AW245" s="11" t="s">
        <v>35</v>
      </c>
      <c r="AX245" s="11" t="s">
        <v>72</v>
      </c>
      <c r="AY245" s="210" t="s">
        <v>134</v>
      </c>
    </row>
    <row r="246" spans="2:65" s="1" customFormat="1" ht="25.5" customHeight="1">
      <c r="B246" s="39"/>
      <c r="C246" s="185" t="s">
        <v>411</v>
      </c>
      <c r="D246" s="185" t="s">
        <v>136</v>
      </c>
      <c r="E246" s="186" t="s">
        <v>412</v>
      </c>
      <c r="F246" s="187" t="s">
        <v>413</v>
      </c>
      <c r="G246" s="188" t="s">
        <v>215</v>
      </c>
      <c r="H246" s="189">
        <v>16.83</v>
      </c>
      <c r="I246" s="190"/>
      <c r="J246" s="191">
        <f>ROUND(I246*H246,2)</f>
        <v>0</v>
      </c>
      <c r="K246" s="187" t="s">
        <v>140</v>
      </c>
      <c r="L246" s="59"/>
      <c r="M246" s="192" t="s">
        <v>21</v>
      </c>
      <c r="N246" s="193" t="s">
        <v>43</v>
      </c>
      <c r="O246" s="40"/>
      <c r="P246" s="194">
        <f>O246*H246</f>
        <v>0</v>
      </c>
      <c r="Q246" s="194">
        <v>0.00828</v>
      </c>
      <c r="R246" s="194">
        <f>Q246*H246</f>
        <v>0.13935239999999996</v>
      </c>
      <c r="S246" s="194">
        <v>0</v>
      </c>
      <c r="T246" s="195">
        <f>S246*H246</f>
        <v>0</v>
      </c>
      <c r="AR246" s="22" t="s">
        <v>141</v>
      </c>
      <c r="AT246" s="22" t="s">
        <v>136</v>
      </c>
      <c r="AU246" s="22" t="s">
        <v>84</v>
      </c>
      <c r="AY246" s="22" t="s">
        <v>134</v>
      </c>
      <c r="BE246" s="196">
        <f>IF(N246="základní",J246,0)</f>
        <v>0</v>
      </c>
      <c r="BF246" s="196">
        <f>IF(N246="snížená",J246,0)</f>
        <v>0</v>
      </c>
      <c r="BG246" s="196">
        <f>IF(N246="zákl. přenesená",J246,0)</f>
        <v>0</v>
      </c>
      <c r="BH246" s="196">
        <f>IF(N246="sníž. přenesená",J246,0)</f>
        <v>0</v>
      </c>
      <c r="BI246" s="196">
        <f>IF(N246="nulová",J246,0)</f>
        <v>0</v>
      </c>
      <c r="BJ246" s="22" t="s">
        <v>77</v>
      </c>
      <c r="BK246" s="196">
        <f>ROUND(I246*H246,2)</f>
        <v>0</v>
      </c>
      <c r="BL246" s="22" t="s">
        <v>141</v>
      </c>
      <c r="BM246" s="22" t="s">
        <v>414</v>
      </c>
    </row>
    <row r="247" spans="2:47" s="1" customFormat="1" ht="175.5">
      <c r="B247" s="39"/>
      <c r="C247" s="61"/>
      <c r="D247" s="197" t="s">
        <v>143</v>
      </c>
      <c r="E247" s="61"/>
      <c r="F247" s="198" t="s">
        <v>415</v>
      </c>
      <c r="G247" s="61"/>
      <c r="H247" s="61"/>
      <c r="I247" s="156"/>
      <c r="J247" s="61"/>
      <c r="K247" s="61"/>
      <c r="L247" s="59"/>
      <c r="M247" s="199"/>
      <c r="N247" s="40"/>
      <c r="O247" s="40"/>
      <c r="P247" s="40"/>
      <c r="Q247" s="40"/>
      <c r="R247" s="40"/>
      <c r="S247" s="40"/>
      <c r="T247" s="76"/>
      <c r="AT247" s="22" t="s">
        <v>143</v>
      </c>
      <c r="AU247" s="22" t="s">
        <v>84</v>
      </c>
    </row>
    <row r="248" spans="2:51" s="11" customFormat="1" ht="13.5">
      <c r="B248" s="200"/>
      <c r="C248" s="201"/>
      <c r="D248" s="197" t="s">
        <v>145</v>
      </c>
      <c r="E248" s="202" t="s">
        <v>21</v>
      </c>
      <c r="F248" s="203" t="s">
        <v>410</v>
      </c>
      <c r="G248" s="201"/>
      <c r="H248" s="204">
        <v>16.83</v>
      </c>
      <c r="I248" s="205"/>
      <c r="J248" s="201"/>
      <c r="K248" s="201"/>
      <c r="L248" s="206"/>
      <c r="M248" s="207"/>
      <c r="N248" s="208"/>
      <c r="O248" s="208"/>
      <c r="P248" s="208"/>
      <c r="Q248" s="208"/>
      <c r="R248" s="208"/>
      <c r="S248" s="208"/>
      <c r="T248" s="209"/>
      <c r="AT248" s="210" t="s">
        <v>145</v>
      </c>
      <c r="AU248" s="210" t="s">
        <v>84</v>
      </c>
      <c r="AV248" s="11" t="s">
        <v>84</v>
      </c>
      <c r="AW248" s="11" t="s">
        <v>35</v>
      </c>
      <c r="AX248" s="11" t="s">
        <v>72</v>
      </c>
      <c r="AY248" s="210" t="s">
        <v>134</v>
      </c>
    </row>
    <row r="249" spans="2:65" s="1" customFormat="1" ht="16.5" customHeight="1">
      <c r="B249" s="39"/>
      <c r="C249" s="211" t="s">
        <v>416</v>
      </c>
      <c r="D249" s="211" t="s">
        <v>201</v>
      </c>
      <c r="E249" s="212" t="s">
        <v>417</v>
      </c>
      <c r="F249" s="213" t="s">
        <v>418</v>
      </c>
      <c r="G249" s="214" t="s">
        <v>215</v>
      </c>
      <c r="H249" s="215">
        <v>17.167</v>
      </c>
      <c r="I249" s="216"/>
      <c r="J249" s="217">
        <f>ROUND(I249*H249,2)</f>
        <v>0</v>
      </c>
      <c r="K249" s="213" t="s">
        <v>140</v>
      </c>
      <c r="L249" s="218"/>
      <c r="M249" s="219" t="s">
        <v>21</v>
      </c>
      <c r="N249" s="220" t="s">
        <v>43</v>
      </c>
      <c r="O249" s="40"/>
      <c r="P249" s="194">
        <f>O249*H249</f>
        <v>0</v>
      </c>
      <c r="Q249" s="194">
        <v>0.00085</v>
      </c>
      <c r="R249" s="194">
        <f>Q249*H249</f>
        <v>0.014591950000000001</v>
      </c>
      <c r="S249" s="194">
        <v>0</v>
      </c>
      <c r="T249" s="195">
        <f>S249*H249</f>
        <v>0</v>
      </c>
      <c r="AR249" s="22" t="s">
        <v>186</v>
      </c>
      <c r="AT249" s="22" t="s">
        <v>201</v>
      </c>
      <c r="AU249" s="22" t="s">
        <v>84</v>
      </c>
      <c r="AY249" s="22" t="s">
        <v>134</v>
      </c>
      <c r="BE249" s="196">
        <f>IF(N249="základní",J249,0)</f>
        <v>0</v>
      </c>
      <c r="BF249" s="196">
        <f>IF(N249="snížená",J249,0)</f>
        <v>0</v>
      </c>
      <c r="BG249" s="196">
        <f>IF(N249="zákl. přenesená",J249,0)</f>
        <v>0</v>
      </c>
      <c r="BH249" s="196">
        <f>IF(N249="sníž. přenesená",J249,0)</f>
        <v>0</v>
      </c>
      <c r="BI249" s="196">
        <f>IF(N249="nulová",J249,0)</f>
        <v>0</v>
      </c>
      <c r="BJ249" s="22" t="s">
        <v>77</v>
      </c>
      <c r="BK249" s="196">
        <f>ROUND(I249*H249,2)</f>
        <v>0</v>
      </c>
      <c r="BL249" s="22" t="s">
        <v>141</v>
      </c>
      <c r="BM249" s="22" t="s">
        <v>419</v>
      </c>
    </row>
    <row r="250" spans="2:51" s="11" customFormat="1" ht="13.5">
      <c r="B250" s="200"/>
      <c r="C250" s="201"/>
      <c r="D250" s="197" t="s">
        <v>145</v>
      </c>
      <c r="E250" s="202" t="s">
        <v>21</v>
      </c>
      <c r="F250" s="203" t="s">
        <v>410</v>
      </c>
      <c r="G250" s="201"/>
      <c r="H250" s="204">
        <v>16.83</v>
      </c>
      <c r="I250" s="205"/>
      <c r="J250" s="201"/>
      <c r="K250" s="201"/>
      <c r="L250" s="206"/>
      <c r="M250" s="207"/>
      <c r="N250" s="208"/>
      <c r="O250" s="208"/>
      <c r="P250" s="208"/>
      <c r="Q250" s="208"/>
      <c r="R250" s="208"/>
      <c r="S250" s="208"/>
      <c r="T250" s="209"/>
      <c r="AT250" s="210" t="s">
        <v>145</v>
      </c>
      <c r="AU250" s="210" t="s">
        <v>84</v>
      </c>
      <c r="AV250" s="11" t="s">
        <v>84</v>
      </c>
      <c r="AW250" s="11" t="s">
        <v>35</v>
      </c>
      <c r="AX250" s="11" t="s">
        <v>72</v>
      </c>
      <c r="AY250" s="210" t="s">
        <v>134</v>
      </c>
    </row>
    <row r="251" spans="2:51" s="11" customFormat="1" ht="13.5">
      <c r="B251" s="200"/>
      <c r="C251" s="201"/>
      <c r="D251" s="197" t="s">
        <v>145</v>
      </c>
      <c r="E251" s="201"/>
      <c r="F251" s="203" t="s">
        <v>420</v>
      </c>
      <c r="G251" s="201"/>
      <c r="H251" s="204">
        <v>17.167</v>
      </c>
      <c r="I251" s="205"/>
      <c r="J251" s="201"/>
      <c r="K251" s="201"/>
      <c r="L251" s="206"/>
      <c r="M251" s="207"/>
      <c r="N251" s="208"/>
      <c r="O251" s="208"/>
      <c r="P251" s="208"/>
      <c r="Q251" s="208"/>
      <c r="R251" s="208"/>
      <c r="S251" s="208"/>
      <c r="T251" s="209"/>
      <c r="AT251" s="210" t="s">
        <v>145</v>
      </c>
      <c r="AU251" s="210" t="s">
        <v>84</v>
      </c>
      <c r="AV251" s="11" t="s">
        <v>84</v>
      </c>
      <c r="AW251" s="11" t="s">
        <v>6</v>
      </c>
      <c r="AX251" s="11" t="s">
        <v>77</v>
      </c>
      <c r="AY251" s="210" t="s">
        <v>134</v>
      </c>
    </row>
    <row r="252" spans="2:65" s="1" customFormat="1" ht="25.5" customHeight="1">
      <c r="B252" s="39"/>
      <c r="C252" s="211" t="s">
        <v>421</v>
      </c>
      <c r="D252" s="211" t="s">
        <v>201</v>
      </c>
      <c r="E252" s="212" t="s">
        <v>422</v>
      </c>
      <c r="F252" s="213" t="s">
        <v>423</v>
      </c>
      <c r="G252" s="214" t="s">
        <v>215</v>
      </c>
      <c r="H252" s="215">
        <v>24.796</v>
      </c>
      <c r="I252" s="216"/>
      <c r="J252" s="217">
        <f>ROUND(I252*H252,2)</f>
        <v>0</v>
      </c>
      <c r="K252" s="213" t="s">
        <v>140</v>
      </c>
      <c r="L252" s="218"/>
      <c r="M252" s="219" t="s">
        <v>21</v>
      </c>
      <c r="N252" s="220" t="s">
        <v>43</v>
      </c>
      <c r="O252" s="40"/>
      <c r="P252" s="194">
        <f>O252*H252</f>
        <v>0</v>
      </c>
      <c r="Q252" s="194">
        <v>0.0028</v>
      </c>
      <c r="R252" s="194">
        <f>Q252*H252</f>
        <v>0.0694288</v>
      </c>
      <c r="S252" s="194">
        <v>0</v>
      </c>
      <c r="T252" s="195">
        <f>S252*H252</f>
        <v>0</v>
      </c>
      <c r="AR252" s="22" t="s">
        <v>186</v>
      </c>
      <c r="AT252" s="22" t="s">
        <v>201</v>
      </c>
      <c r="AU252" s="22" t="s">
        <v>84</v>
      </c>
      <c r="AY252" s="22" t="s">
        <v>134</v>
      </c>
      <c r="BE252" s="196">
        <f>IF(N252="základní",J252,0)</f>
        <v>0</v>
      </c>
      <c r="BF252" s="196">
        <f>IF(N252="snížená",J252,0)</f>
        <v>0</v>
      </c>
      <c r="BG252" s="196">
        <f>IF(N252="zákl. přenesená",J252,0)</f>
        <v>0</v>
      </c>
      <c r="BH252" s="196">
        <f>IF(N252="sníž. přenesená",J252,0)</f>
        <v>0</v>
      </c>
      <c r="BI252" s="196">
        <f>IF(N252="nulová",J252,0)</f>
        <v>0</v>
      </c>
      <c r="BJ252" s="22" t="s">
        <v>77</v>
      </c>
      <c r="BK252" s="196">
        <f>ROUND(I252*H252,2)</f>
        <v>0</v>
      </c>
      <c r="BL252" s="22" t="s">
        <v>141</v>
      </c>
      <c r="BM252" s="22" t="s">
        <v>424</v>
      </c>
    </row>
    <row r="253" spans="2:51" s="11" customFormat="1" ht="13.5">
      <c r="B253" s="200"/>
      <c r="C253" s="201"/>
      <c r="D253" s="197" t="s">
        <v>145</v>
      </c>
      <c r="E253" s="202" t="s">
        <v>21</v>
      </c>
      <c r="F253" s="203" t="s">
        <v>425</v>
      </c>
      <c r="G253" s="201"/>
      <c r="H253" s="204">
        <v>24.31</v>
      </c>
      <c r="I253" s="205"/>
      <c r="J253" s="201"/>
      <c r="K253" s="201"/>
      <c r="L253" s="206"/>
      <c r="M253" s="207"/>
      <c r="N253" s="208"/>
      <c r="O253" s="208"/>
      <c r="P253" s="208"/>
      <c r="Q253" s="208"/>
      <c r="R253" s="208"/>
      <c r="S253" s="208"/>
      <c r="T253" s="209"/>
      <c r="AT253" s="210" t="s">
        <v>145</v>
      </c>
      <c r="AU253" s="210" t="s">
        <v>84</v>
      </c>
      <c r="AV253" s="11" t="s">
        <v>84</v>
      </c>
      <c r="AW253" s="11" t="s">
        <v>35</v>
      </c>
      <c r="AX253" s="11" t="s">
        <v>72</v>
      </c>
      <c r="AY253" s="210" t="s">
        <v>134</v>
      </c>
    </row>
    <row r="254" spans="2:51" s="11" customFormat="1" ht="13.5">
      <c r="B254" s="200"/>
      <c r="C254" s="201"/>
      <c r="D254" s="197" t="s">
        <v>145</v>
      </c>
      <c r="E254" s="201"/>
      <c r="F254" s="203" t="s">
        <v>426</v>
      </c>
      <c r="G254" s="201"/>
      <c r="H254" s="204">
        <v>24.796</v>
      </c>
      <c r="I254" s="205"/>
      <c r="J254" s="201"/>
      <c r="K254" s="201"/>
      <c r="L254" s="206"/>
      <c r="M254" s="207"/>
      <c r="N254" s="208"/>
      <c r="O254" s="208"/>
      <c r="P254" s="208"/>
      <c r="Q254" s="208"/>
      <c r="R254" s="208"/>
      <c r="S254" s="208"/>
      <c r="T254" s="209"/>
      <c r="AT254" s="210" t="s">
        <v>145</v>
      </c>
      <c r="AU254" s="210" t="s">
        <v>84</v>
      </c>
      <c r="AV254" s="11" t="s">
        <v>84</v>
      </c>
      <c r="AW254" s="11" t="s">
        <v>6</v>
      </c>
      <c r="AX254" s="11" t="s">
        <v>77</v>
      </c>
      <c r="AY254" s="210" t="s">
        <v>134</v>
      </c>
    </row>
    <row r="255" spans="2:65" s="1" customFormat="1" ht="25.5" customHeight="1">
      <c r="B255" s="39"/>
      <c r="C255" s="185" t="s">
        <v>427</v>
      </c>
      <c r="D255" s="185" t="s">
        <v>136</v>
      </c>
      <c r="E255" s="186" t="s">
        <v>428</v>
      </c>
      <c r="F255" s="187" t="s">
        <v>429</v>
      </c>
      <c r="G255" s="188" t="s">
        <v>215</v>
      </c>
      <c r="H255" s="189">
        <v>16.83</v>
      </c>
      <c r="I255" s="190"/>
      <c r="J255" s="191">
        <f>ROUND(I255*H255,2)</f>
        <v>0</v>
      </c>
      <c r="K255" s="187" t="s">
        <v>140</v>
      </c>
      <c r="L255" s="59"/>
      <c r="M255" s="192" t="s">
        <v>21</v>
      </c>
      <c r="N255" s="193" t="s">
        <v>43</v>
      </c>
      <c r="O255" s="40"/>
      <c r="P255" s="194">
        <f>O255*H255</f>
        <v>0</v>
      </c>
      <c r="Q255" s="194">
        <v>0.00478</v>
      </c>
      <c r="R255" s="194">
        <f>Q255*H255</f>
        <v>0.0804474</v>
      </c>
      <c r="S255" s="194">
        <v>0</v>
      </c>
      <c r="T255" s="195">
        <f>S255*H255</f>
        <v>0</v>
      </c>
      <c r="AR255" s="22" t="s">
        <v>141</v>
      </c>
      <c r="AT255" s="22" t="s">
        <v>136</v>
      </c>
      <c r="AU255" s="22" t="s">
        <v>84</v>
      </c>
      <c r="AY255" s="22" t="s">
        <v>134</v>
      </c>
      <c r="BE255" s="196">
        <f>IF(N255="základní",J255,0)</f>
        <v>0</v>
      </c>
      <c r="BF255" s="196">
        <f>IF(N255="snížená",J255,0)</f>
        <v>0</v>
      </c>
      <c r="BG255" s="196">
        <f>IF(N255="zákl. přenesená",J255,0)</f>
        <v>0</v>
      </c>
      <c r="BH255" s="196">
        <f>IF(N255="sníž. přenesená",J255,0)</f>
        <v>0</v>
      </c>
      <c r="BI255" s="196">
        <f>IF(N255="nulová",J255,0)</f>
        <v>0</v>
      </c>
      <c r="BJ255" s="22" t="s">
        <v>77</v>
      </c>
      <c r="BK255" s="196">
        <f>ROUND(I255*H255,2)</f>
        <v>0</v>
      </c>
      <c r="BL255" s="22" t="s">
        <v>141</v>
      </c>
      <c r="BM255" s="22" t="s">
        <v>430</v>
      </c>
    </row>
    <row r="256" spans="2:51" s="11" customFormat="1" ht="13.5">
      <c r="B256" s="200"/>
      <c r="C256" s="201"/>
      <c r="D256" s="197" t="s">
        <v>145</v>
      </c>
      <c r="E256" s="202" t="s">
        <v>21</v>
      </c>
      <c r="F256" s="203" t="s">
        <v>410</v>
      </c>
      <c r="G256" s="201"/>
      <c r="H256" s="204">
        <v>16.83</v>
      </c>
      <c r="I256" s="205"/>
      <c r="J256" s="201"/>
      <c r="K256" s="201"/>
      <c r="L256" s="206"/>
      <c r="M256" s="207"/>
      <c r="N256" s="208"/>
      <c r="O256" s="208"/>
      <c r="P256" s="208"/>
      <c r="Q256" s="208"/>
      <c r="R256" s="208"/>
      <c r="S256" s="208"/>
      <c r="T256" s="209"/>
      <c r="AT256" s="210" t="s">
        <v>145</v>
      </c>
      <c r="AU256" s="210" t="s">
        <v>84</v>
      </c>
      <c r="AV256" s="11" t="s">
        <v>84</v>
      </c>
      <c r="AW256" s="11" t="s">
        <v>35</v>
      </c>
      <c r="AX256" s="11" t="s">
        <v>72</v>
      </c>
      <c r="AY256" s="210" t="s">
        <v>134</v>
      </c>
    </row>
    <row r="257" spans="2:65" s="1" customFormat="1" ht="25.5" customHeight="1">
      <c r="B257" s="39"/>
      <c r="C257" s="185" t="s">
        <v>431</v>
      </c>
      <c r="D257" s="185" t="s">
        <v>136</v>
      </c>
      <c r="E257" s="186" t="s">
        <v>432</v>
      </c>
      <c r="F257" s="187" t="s">
        <v>433</v>
      </c>
      <c r="G257" s="188" t="s">
        <v>215</v>
      </c>
      <c r="H257" s="189">
        <v>24.31</v>
      </c>
      <c r="I257" s="190"/>
      <c r="J257" s="191">
        <f>ROUND(I257*H257,2)</f>
        <v>0</v>
      </c>
      <c r="K257" s="187" t="s">
        <v>140</v>
      </c>
      <c r="L257" s="59"/>
      <c r="M257" s="192" t="s">
        <v>21</v>
      </c>
      <c r="N257" s="193" t="s">
        <v>43</v>
      </c>
      <c r="O257" s="40"/>
      <c r="P257" s="194">
        <f>O257*H257</f>
        <v>0</v>
      </c>
      <c r="Q257" s="194">
        <v>0.00438</v>
      </c>
      <c r="R257" s="194">
        <f>Q257*H257</f>
        <v>0.1064778</v>
      </c>
      <c r="S257" s="194">
        <v>0</v>
      </c>
      <c r="T257" s="195">
        <f>S257*H257</f>
        <v>0</v>
      </c>
      <c r="AR257" s="22" t="s">
        <v>141</v>
      </c>
      <c r="AT257" s="22" t="s">
        <v>136</v>
      </c>
      <c r="AU257" s="22" t="s">
        <v>84</v>
      </c>
      <c r="AY257" s="22" t="s">
        <v>134</v>
      </c>
      <c r="BE257" s="196">
        <f>IF(N257="základní",J257,0)</f>
        <v>0</v>
      </c>
      <c r="BF257" s="196">
        <f>IF(N257="snížená",J257,0)</f>
        <v>0</v>
      </c>
      <c r="BG257" s="196">
        <f>IF(N257="zákl. přenesená",J257,0)</f>
        <v>0</v>
      </c>
      <c r="BH257" s="196">
        <f>IF(N257="sníž. přenesená",J257,0)</f>
        <v>0</v>
      </c>
      <c r="BI257" s="196">
        <f>IF(N257="nulová",J257,0)</f>
        <v>0</v>
      </c>
      <c r="BJ257" s="22" t="s">
        <v>77</v>
      </c>
      <c r="BK257" s="196">
        <f>ROUND(I257*H257,2)</f>
        <v>0</v>
      </c>
      <c r="BL257" s="22" t="s">
        <v>141</v>
      </c>
      <c r="BM257" s="22" t="s">
        <v>434</v>
      </c>
    </row>
    <row r="258" spans="2:47" s="1" customFormat="1" ht="27">
      <c r="B258" s="39"/>
      <c r="C258" s="61"/>
      <c r="D258" s="197" t="s">
        <v>143</v>
      </c>
      <c r="E258" s="61"/>
      <c r="F258" s="198" t="s">
        <v>409</v>
      </c>
      <c r="G258" s="61"/>
      <c r="H258" s="61"/>
      <c r="I258" s="156"/>
      <c r="J258" s="61"/>
      <c r="K258" s="61"/>
      <c r="L258" s="59"/>
      <c r="M258" s="199"/>
      <c r="N258" s="40"/>
      <c r="O258" s="40"/>
      <c r="P258" s="40"/>
      <c r="Q258" s="40"/>
      <c r="R258" s="40"/>
      <c r="S258" s="40"/>
      <c r="T258" s="76"/>
      <c r="AT258" s="22" t="s">
        <v>143</v>
      </c>
      <c r="AU258" s="22" t="s">
        <v>84</v>
      </c>
    </row>
    <row r="259" spans="2:51" s="11" customFormat="1" ht="13.5">
      <c r="B259" s="200"/>
      <c r="C259" s="201"/>
      <c r="D259" s="197" t="s">
        <v>145</v>
      </c>
      <c r="E259" s="202" t="s">
        <v>21</v>
      </c>
      <c r="F259" s="203" t="s">
        <v>425</v>
      </c>
      <c r="G259" s="201"/>
      <c r="H259" s="204">
        <v>24.31</v>
      </c>
      <c r="I259" s="205"/>
      <c r="J259" s="201"/>
      <c r="K259" s="201"/>
      <c r="L259" s="206"/>
      <c r="M259" s="207"/>
      <c r="N259" s="208"/>
      <c r="O259" s="208"/>
      <c r="P259" s="208"/>
      <c r="Q259" s="208"/>
      <c r="R259" s="208"/>
      <c r="S259" s="208"/>
      <c r="T259" s="209"/>
      <c r="AT259" s="210" t="s">
        <v>145</v>
      </c>
      <c r="AU259" s="210" t="s">
        <v>84</v>
      </c>
      <c r="AV259" s="11" t="s">
        <v>84</v>
      </c>
      <c r="AW259" s="11" t="s">
        <v>35</v>
      </c>
      <c r="AX259" s="11" t="s">
        <v>72</v>
      </c>
      <c r="AY259" s="210" t="s">
        <v>134</v>
      </c>
    </row>
    <row r="260" spans="2:65" s="1" customFormat="1" ht="25.5" customHeight="1">
      <c r="B260" s="39"/>
      <c r="C260" s="185" t="s">
        <v>435</v>
      </c>
      <c r="D260" s="185" t="s">
        <v>136</v>
      </c>
      <c r="E260" s="186" t="s">
        <v>436</v>
      </c>
      <c r="F260" s="187" t="s">
        <v>437</v>
      </c>
      <c r="G260" s="188" t="s">
        <v>215</v>
      </c>
      <c r="H260" s="189">
        <v>24.31</v>
      </c>
      <c r="I260" s="190"/>
      <c r="J260" s="191">
        <f>ROUND(I260*H260,2)</f>
        <v>0</v>
      </c>
      <c r="K260" s="187" t="s">
        <v>140</v>
      </c>
      <c r="L260" s="59"/>
      <c r="M260" s="192" t="s">
        <v>21</v>
      </c>
      <c r="N260" s="193" t="s">
        <v>43</v>
      </c>
      <c r="O260" s="40"/>
      <c r="P260" s="194">
        <f>O260*H260</f>
        <v>0</v>
      </c>
      <c r="Q260" s="194">
        <v>0.00832</v>
      </c>
      <c r="R260" s="194">
        <f>Q260*H260</f>
        <v>0.20225919999999997</v>
      </c>
      <c r="S260" s="194">
        <v>0</v>
      </c>
      <c r="T260" s="195">
        <f>S260*H260</f>
        <v>0</v>
      </c>
      <c r="AR260" s="22" t="s">
        <v>141</v>
      </c>
      <c r="AT260" s="22" t="s">
        <v>136</v>
      </c>
      <c r="AU260" s="22" t="s">
        <v>84</v>
      </c>
      <c r="AY260" s="22" t="s">
        <v>134</v>
      </c>
      <c r="BE260" s="196">
        <f>IF(N260="základní",J260,0)</f>
        <v>0</v>
      </c>
      <c r="BF260" s="196">
        <f>IF(N260="snížená",J260,0)</f>
        <v>0</v>
      </c>
      <c r="BG260" s="196">
        <f>IF(N260="zákl. přenesená",J260,0)</f>
        <v>0</v>
      </c>
      <c r="BH260" s="196">
        <f>IF(N260="sníž. přenesená",J260,0)</f>
        <v>0</v>
      </c>
      <c r="BI260" s="196">
        <f>IF(N260="nulová",J260,0)</f>
        <v>0</v>
      </c>
      <c r="BJ260" s="22" t="s">
        <v>77</v>
      </c>
      <c r="BK260" s="196">
        <f>ROUND(I260*H260,2)</f>
        <v>0</v>
      </c>
      <c r="BL260" s="22" t="s">
        <v>141</v>
      </c>
      <c r="BM260" s="22" t="s">
        <v>438</v>
      </c>
    </row>
    <row r="261" spans="2:47" s="1" customFormat="1" ht="175.5">
      <c r="B261" s="39"/>
      <c r="C261" s="61"/>
      <c r="D261" s="197" t="s">
        <v>143</v>
      </c>
      <c r="E261" s="61"/>
      <c r="F261" s="198" t="s">
        <v>415</v>
      </c>
      <c r="G261" s="61"/>
      <c r="H261" s="61"/>
      <c r="I261" s="156"/>
      <c r="J261" s="61"/>
      <c r="K261" s="61"/>
      <c r="L261" s="59"/>
      <c r="M261" s="199"/>
      <c r="N261" s="40"/>
      <c r="O261" s="40"/>
      <c r="P261" s="40"/>
      <c r="Q261" s="40"/>
      <c r="R261" s="40"/>
      <c r="S261" s="40"/>
      <c r="T261" s="76"/>
      <c r="AT261" s="22" t="s">
        <v>143</v>
      </c>
      <c r="AU261" s="22" t="s">
        <v>84</v>
      </c>
    </row>
    <row r="262" spans="2:51" s="11" customFormat="1" ht="13.5">
      <c r="B262" s="200"/>
      <c r="C262" s="201"/>
      <c r="D262" s="197" t="s">
        <v>145</v>
      </c>
      <c r="E262" s="202" t="s">
        <v>21</v>
      </c>
      <c r="F262" s="203" t="s">
        <v>425</v>
      </c>
      <c r="G262" s="201"/>
      <c r="H262" s="204">
        <v>24.31</v>
      </c>
      <c r="I262" s="205"/>
      <c r="J262" s="201"/>
      <c r="K262" s="201"/>
      <c r="L262" s="206"/>
      <c r="M262" s="207"/>
      <c r="N262" s="208"/>
      <c r="O262" s="208"/>
      <c r="P262" s="208"/>
      <c r="Q262" s="208"/>
      <c r="R262" s="208"/>
      <c r="S262" s="208"/>
      <c r="T262" s="209"/>
      <c r="AT262" s="210" t="s">
        <v>145</v>
      </c>
      <c r="AU262" s="210" t="s">
        <v>84</v>
      </c>
      <c r="AV262" s="11" t="s">
        <v>84</v>
      </c>
      <c r="AW262" s="11" t="s">
        <v>35</v>
      </c>
      <c r="AX262" s="11" t="s">
        <v>72</v>
      </c>
      <c r="AY262" s="210" t="s">
        <v>134</v>
      </c>
    </row>
    <row r="263" spans="2:65" s="1" customFormat="1" ht="25.5" customHeight="1">
      <c r="B263" s="39"/>
      <c r="C263" s="185" t="s">
        <v>439</v>
      </c>
      <c r="D263" s="185" t="s">
        <v>136</v>
      </c>
      <c r="E263" s="186" t="s">
        <v>440</v>
      </c>
      <c r="F263" s="187" t="s">
        <v>441</v>
      </c>
      <c r="G263" s="188" t="s">
        <v>215</v>
      </c>
      <c r="H263" s="189">
        <v>16.83</v>
      </c>
      <c r="I263" s="190"/>
      <c r="J263" s="191">
        <f>ROUND(I263*H263,2)</f>
        <v>0</v>
      </c>
      <c r="K263" s="187" t="s">
        <v>140</v>
      </c>
      <c r="L263" s="59"/>
      <c r="M263" s="192" t="s">
        <v>21</v>
      </c>
      <c r="N263" s="193" t="s">
        <v>43</v>
      </c>
      <c r="O263" s="40"/>
      <c r="P263" s="194">
        <f>O263*H263</f>
        <v>0</v>
      </c>
      <c r="Q263" s="194">
        <v>0.00328</v>
      </c>
      <c r="R263" s="194">
        <f>Q263*H263</f>
        <v>0.05520239999999999</v>
      </c>
      <c r="S263" s="194">
        <v>0</v>
      </c>
      <c r="T263" s="195">
        <f>S263*H263</f>
        <v>0</v>
      </c>
      <c r="AR263" s="22" t="s">
        <v>141</v>
      </c>
      <c r="AT263" s="22" t="s">
        <v>136</v>
      </c>
      <c r="AU263" s="22" t="s">
        <v>84</v>
      </c>
      <c r="AY263" s="22" t="s">
        <v>134</v>
      </c>
      <c r="BE263" s="196">
        <f>IF(N263="základní",J263,0)</f>
        <v>0</v>
      </c>
      <c r="BF263" s="196">
        <f>IF(N263="snížená",J263,0)</f>
        <v>0</v>
      </c>
      <c r="BG263" s="196">
        <f>IF(N263="zákl. přenesená",J263,0)</f>
        <v>0</v>
      </c>
      <c r="BH263" s="196">
        <f>IF(N263="sníž. přenesená",J263,0)</f>
        <v>0</v>
      </c>
      <c r="BI263" s="196">
        <f>IF(N263="nulová",J263,0)</f>
        <v>0</v>
      </c>
      <c r="BJ263" s="22" t="s">
        <v>77</v>
      </c>
      <c r="BK263" s="196">
        <f>ROUND(I263*H263,2)</f>
        <v>0</v>
      </c>
      <c r="BL263" s="22" t="s">
        <v>141</v>
      </c>
      <c r="BM263" s="22" t="s">
        <v>442</v>
      </c>
    </row>
    <row r="264" spans="2:51" s="11" customFormat="1" ht="13.5">
      <c r="B264" s="200"/>
      <c r="C264" s="201"/>
      <c r="D264" s="197" t="s">
        <v>145</v>
      </c>
      <c r="E264" s="202" t="s">
        <v>21</v>
      </c>
      <c r="F264" s="203" t="s">
        <v>410</v>
      </c>
      <c r="G264" s="201"/>
      <c r="H264" s="204">
        <v>16.83</v>
      </c>
      <c r="I264" s="205"/>
      <c r="J264" s="201"/>
      <c r="K264" s="201"/>
      <c r="L264" s="206"/>
      <c r="M264" s="207"/>
      <c r="N264" s="208"/>
      <c r="O264" s="208"/>
      <c r="P264" s="208"/>
      <c r="Q264" s="208"/>
      <c r="R264" s="208"/>
      <c r="S264" s="208"/>
      <c r="T264" s="209"/>
      <c r="AT264" s="210" t="s">
        <v>145</v>
      </c>
      <c r="AU264" s="210" t="s">
        <v>84</v>
      </c>
      <c r="AV264" s="11" t="s">
        <v>84</v>
      </c>
      <c r="AW264" s="11" t="s">
        <v>35</v>
      </c>
      <c r="AX264" s="11" t="s">
        <v>72</v>
      </c>
      <c r="AY264" s="210" t="s">
        <v>134</v>
      </c>
    </row>
    <row r="265" spans="2:65" s="1" customFormat="1" ht="25.5" customHeight="1">
      <c r="B265" s="39"/>
      <c r="C265" s="185" t="s">
        <v>443</v>
      </c>
      <c r="D265" s="185" t="s">
        <v>136</v>
      </c>
      <c r="E265" s="186" t="s">
        <v>444</v>
      </c>
      <c r="F265" s="187" t="s">
        <v>445</v>
      </c>
      <c r="G265" s="188" t="s">
        <v>341</v>
      </c>
      <c r="H265" s="189">
        <v>8</v>
      </c>
      <c r="I265" s="190"/>
      <c r="J265" s="191">
        <f>ROUND(I265*H265,2)</f>
        <v>0</v>
      </c>
      <c r="K265" s="187" t="s">
        <v>140</v>
      </c>
      <c r="L265" s="59"/>
      <c r="M265" s="192" t="s">
        <v>21</v>
      </c>
      <c r="N265" s="193" t="s">
        <v>43</v>
      </c>
      <c r="O265" s="40"/>
      <c r="P265" s="194">
        <f>O265*H265</f>
        <v>0</v>
      </c>
      <c r="Q265" s="194">
        <v>0.0005</v>
      </c>
      <c r="R265" s="194">
        <f>Q265*H265</f>
        <v>0.004</v>
      </c>
      <c r="S265" s="194">
        <v>0</v>
      </c>
      <c r="T265" s="195">
        <f>S265*H265</f>
        <v>0</v>
      </c>
      <c r="AR265" s="22" t="s">
        <v>141</v>
      </c>
      <c r="AT265" s="22" t="s">
        <v>136</v>
      </c>
      <c r="AU265" s="22" t="s">
        <v>84</v>
      </c>
      <c r="AY265" s="22" t="s">
        <v>134</v>
      </c>
      <c r="BE265" s="196">
        <f>IF(N265="základní",J265,0)</f>
        <v>0</v>
      </c>
      <c r="BF265" s="196">
        <f>IF(N265="snížená",J265,0)</f>
        <v>0</v>
      </c>
      <c r="BG265" s="196">
        <f>IF(N265="zákl. přenesená",J265,0)</f>
        <v>0</v>
      </c>
      <c r="BH265" s="196">
        <f>IF(N265="sníž. přenesená",J265,0)</f>
        <v>0</v>
      </c>
      <c r="BI265" s="196">
        <f>IF(N265="nulová",J265,0)</f>
        <v>0</v>
      </c>
      <c r="BJ265" s="22" t="s">
        <v>77</v>
      </c>
      <c r="BK265" s="196">
        <f>ROUND(I265*H265,2)</f>
        <v>0</v>
      </c>
      <c r="BL265" s="22" t="s">
        <v>141</v>
      </c>
      <c r="BM265" s="22" t="s">
        <v>446</v>
      </c>
    </row>
    <row r="266" spans="2:47" s="1" customFormat="1" ht="40.5">
      <c r="B266" s="39"/>
      <c r="C266" s="61"/>
      <c r="D266" s="197" t="s">
        <v>143</v>
      </c>
      <c r="E266" s="61"/>
      <c r="F266" s="198" t="s">
        <v>447</v>
      </c>
      <c r="G266" s="61"/>
      <c r="H266" s="61"/>
      <c r="I266" s="156"/>
      <c r="J266" s="61"/>
      <c r="K266" s="61"/>
      <c r="L266" s="59"/>
      <c r="M266" s="199"/>
      <c r="N266" s="40"/>
      <c r="O266" s="40"/>
      <c r="P266" s="40"/>
      <c r="Q266" s="40"/>
      <c r="R266" s="40"/>
      <c r="S266" s="40"/>
      <c r="T266" s="76"/>
      <c r="AT266" s="22" t="s">
        <v>143</v>
      </c>
      <c r="AU266" s="22" t="s">
        <v>84</v>
      </c>
    </row>
    <row r="267" spans="2:51" s="11" customFormat="1" ht="13.5">
      <c r="B267" s="200"/>
      <c r="C267" s="201"/>
      <c r="D267" s="197" t="s">
        <v>145</v>
      </c>
      <c r="E267" s="202" t="s">
        <v>21</v>
      </c>
      <c r="F267" s="203" t="s">
        <v>186</v>
      </c>
      <c r="G267" s="201"/>
      <c r="H267" s="204">
        <v>8</v>
      </c>
      <c r="I267" s="205"/>
      <c r="J267" s="201"/>
      <c r="K267" s="201"/>
      <c r="L267" s="206"/>
      <c r="M267" s="207"/>
      <c r="N267" s="208"/>
      <c r="O267" s="208"/>
      <c r="P267" s="208"/>
      <c r="Q267" s="208"/>
      <c r="R267" s="208"/>
      <c r="S267" s="208"/>
      <c r="T267" s="209"/>
      <c r="AT267" s="210" t="s">
        <v>145</v>
      </c>
      <c r="AU267" s="210" t="s">
        <v>84</v>
      </c>
      <c r="AV267" s="11" t="s">
        <v>84</v>
      </c>
      <c r="AW267" s="11" t="s">
        <v>35</v>
      </c>
      <c r="AX267" s="11" t="s">
        <v>72</v>
      </c>
      <c r="AY267" s="210" t="s">
        <v>134</v>
      </c>
    </row>
    <row r="268" spans="2:65" s="1" customFormat="1" ht="25.5" customHeight="1">
      <c r="B268" s="39"/>
      <c r="C268" s="185" t="s">
        <v>448</v>
      </c>
      <c r="D268" s="185" t="s">
        <v>136</v>
      </c>
      <c r="E268" s="186" t="s">
        <v>449</v>
      </c>
      <c r="F268" s="187" t="s">
        <v>450</v>
      </c>
      <c r="G268" s="188" t="s">
        <v>215</v>
      </c>
      <c r="H268" s="189">
        <v>17.52</v>
      </c>
      <c r="I268" s="190"/>
      <c r="J268" s="191">
        <f>ROUND(I268*H268,2)</f>
        <v>0</v>
      </c>
      <c r="K268" s="187" t="s">
        <v>140</v>
      </c>
      <c r="L268" s="59"/>
      <c r="M268" s="192" t="s">
        <v>21</v>
      </c>
      <c r="N268" s="193" t="s">
        <v>43</v>
      </c>
      <c r="O268" s="40"/>
      <c r="P268" s="194">
        <f>O268*H268</f>
        <v>0</v>
      </c>
      <c r="Q268" s="194">
        <v>0.3674</v>
      </c>
      <c r="R268" s="194">
        <f>Q268*H268</f>
        <v>6.436848</v>
      </c>
      <c r="S268" s="194">
        <v>0</v>
      </c>
      <c r="T268" s="195">
        <f>S268*H268</f>
        <v>0</v>
      </c>
      <c r="AR268" s="22" t="s">
        <v>141</v>
      </c>
      <c r="AT268" s="22" t="s">
        <v>136</v>
      </c>
      <c r="AU268" s="22" t="s">
        <v>84</v>
      </c>
      <c r="AY268" s="22" t="s">
        <v>134</v>
      </c>
      <c r="BE268" s="196">
        <f>IF(N268="základní",J268,0)</f>
        <v>0</v>
      </c>
      <c r="BF268" s="196">
        <f>IF(N268="snížená",J268,0)</f>
        <v>0</v>
      </c>
      <c r="BG268" s="196">
        <f>IF(N268="zákl. přenesená",J268,0)</f>
        <v>0</v>
      </c>
      <c r="BH268" s="196">
        <f>IF(N268="sníž. přenesená",J268,0)</f>
        <v>0</v>
      </c>
      <c r="BI268" s="196">
        <f>IF(N268="nulová",J268,0)</f>
        <v>0</v>
      </c>
      <c r="BJ268" s="22" t="s">
        <v>77</v>
      </c>
      <c r="BK268" s="196">
        <f>ROUND(I268*H268,2)</f>
        <v>0</v>
      </c>
      <c r="BL268" s="22" t="s">
        <v>141</v>
      </c>
      <c r="BM268" s="22" t="s">
        <v>451</v>
      </c>
    </row>
    <row r="269" spans="2:51" s="11" customFormat="1" ht="13.5">
      <c r="B269" s="200"/>
      <c r="C269" s="201"/>
      <c r="D269" s="197" t="s">
        <v>145</v>
      </c>
      <c r="E269" s="202" t="s">
        <v>21</v>
      </c>
      <c r="F269" s="203" t="s">
        <v>452</v>
      </c>
      <c r="G269" s="201"/>
      <c r="H269" s="204">
        <v>17.52</v>
      </c>
      <c r="I269" s="205"/>
      <c r="J269" s="201"/>
      <c r="K269" s="201"/>
      <c r="L269" s="206"/>
      <c r="M269" s="207"/>
      <c r="N269" s="208"/>
      <c r="O269" s="208"/>
      <c r="P269" s="208"/>
      <c r="Q269" s="208"/>
      <c r="R269" s="208"/>
      <c r="S269" s="208"/>
      <c r="T269" s="209"/>
      <c r="AT269" s="210" t="s">
        <v>145</v>
      </c>
      <c r="AU269" s="210" t="s">
        <v>84</v>
      </c>
      <c r="AV269" s="11" t="s">
        <v>84</v>
      </c>
      <c r="AW269" s="11" t="s">
        <v>35</v>
      </c>
      <c r="AX269" s="11" t="s">
        <v>72</v>
      </c>
      <c r="AY269" s="210" t="s">
        <v>134</v>
      </c>
    </row>
    <row r="270" spans="2:65" s="1" customFormat="1" ht="25.5" customHeight="1">
      <c r="B270" s="39"/>
      <c r="C270" s="185" t="s">
        <v>453</v>
      </c>
      <c r="D270" s="185" t="s">
        <v>136</v>
      </c>
      <c r="E270" s="186" t="s">
        <v>454</v>
      </c>
      <c r="F270" s="187" t="s">
        <v>455</v>
      </c>
      <c r="G270" s="188" t="s">
        <v>341</v>
      </c>
      <c r="H270" s="189">
        <v>36.396</v>
      </c>
      <c r="I270" s="190"/>
      <c r="J270" s="191">
        <f>ROUND(I270*H270,2)</f>
        <v>0</v>
      </c>
      <c r="K270" s="187" t="s">
        <v>140</v>
      </c>
      <c r="L270" s="59"/>
      <c r="M270" s="192" t="s">
        <v>21</v>
      </c>
      <c r="N270" s="193" t="s">
        <v>43</v>
      </c>
      <c r="O270" s="40"/>
      <c r="P270" s="194">
        <f>O270*H270</f>
        <v>0</v>
      </c>
      <c r="Q270" s="194">
        <v>0.19663</v>
      </c>
      <c r="R270" s="194">
        <f>Q270*H270</f>
        <v>7.15654548</v>
      </c>
      <c r="S270" s="194">
        <v>0</v>
      </c>
      <c r="T270" s="195">
        <f>S270*H270</f>
        <v>0</v>
      </c>
      <c r="AR270" s="22" t="s">
        <v>141</v>
      </c>
      <c r="AT270" s="22" t="s">
        <v>136</v>
      </c>
      <c r="AU270" s="22" t="s">
        <v>84</v>
      </c>
      <c r="AY270" s="22" t="s">
        <v>134</v>
      </c>
      <c r="BE270" s="196">
        <f>IF(N270="základní",J270,0)</f>
        <v>0</v>
      </c>
      <c r="BF270" s="196">
        <f>IF(N270="snížená",J270,0)</f>
        <v>0</v>
      </c>
      <c r="BG270" s="196">
        <f>IF(N270="zákl. přenesená",J270,0)</f>
        <v>0</v>
      </c>
      <c r="BH270" s="196">
        <f>IF(N270="sníž. přenesená",J270,0)</f>
        <v>0</v>
      </c>
      <c r="BI270" s="196">
        <f>IF(N270="nulová",J270,0)</f>
        <v>0</v>
      </c>
      <c r="BJ270" s="22" t="s">
        <v>77</v>
      </c>
      <c r="BK270" s="196">
        <f>ROUND(I270*H270,2)</f>
        <v>0</v>
      </c>
      <c r="BL270" s="22" t="s">
        <v>141</v>
      </c>
      <c r="BM270" s="22" t="s">
        <v>456</v>
      </c>
    </row>
    <row r="271" spans="2:51" s="11" customFormat="1" ht="13.5">
      <c r="B271" s="200"/>
      <c r="C271" s="201"/>
      <c r="D271" s="197" t="s">
        <v>145</v>
      </c>
      <c r="E271" s="202" t="s">
        <v>21</v>
      </c>
      <c r="F271" s="203" t="s">
        <v>457</v>
      </c>
      <c r="G271" s="201"/>
      <c r="H271" s="204">
        <v>36.396</v>
      </c>
      <c r="I271" s="205"/>
      <c r="J271" s="201"/>
      <c r="K271" s="201"/>
      <c r="L271" s="206"/>
      <c r="M271" s="207"/>
      <c r="N271" s="208"/>
      <c r="O271" s="208"/>
      <c r="P271" s="208"/>
      <c r="Q271" s="208"/>
      <c r="R271" s="208"/>
      <c r="S271" s="208"/>
      <c r="T271" s="209"/>
      <c r="AT271" s="210" t="s">
        <v>145</v>
      </c>
      <c r="AU271" s="210" t="s">
        <v>84</v>
      </c>
      <c r="AV271" s="11" t="s">
        <v>84</v>
      </c>
      <c r="AW271" s="11" t="s">
        <v>35</v>
      </c>
      <c r="AX271" s="11" t="s">
        <v>72</v>
      </c>
      <c r="AY271" s="210" t="s">
        <v>134</v>
      </c>
    </row>
    <row r="272" spans="2:65" s="1" customFormat="1" ht="25.5" customHeight="1">
      <c r="B272" s="39"/>
      <c r="C272" s="185" t="s">
        <v>458</v>
      </c>
      <c r="D272" s="185" t="s">
        <v>136</v>
      </c>
      <c r="E272" s="186" t="s">
        <v>459</v>
      </c>
      <c r="F272" s="187" t="s">
        <v>460</v>
      </c>
      <c r="G272" s="188" t="s">
        <v>215</v>
      </c>
      <c r="H272" s="189">
        <v>17.52</v>
      </c>
      <c r="I272" s="190"/>
      <c r="J272" s="191">
        <f>ROUND(I272*H272,2)</f>
        <v>0</v>
      </c>
      <c r="K272" s="187" t="s">
        <v>140</v>
      </c>
      <c r="L272" s="59"/>
      <c r="M272" s="192" t="s">
        <v>21</v>
      </c>
      <c r="N272" s="193" t="s">
        <v>43</v>
      </c>
      <c r="O272" s="40"/>
      <c r="P272" s="194">
        <f>O272*H272</f>
        <v>0</v>
      </c>
      <c r="Q272" s="194">
        <v>0</v>
      </c>
      <c r="R272" s="194">
        <f>Q272*H272</f>
        <v>0</v>
      </c>
      <c r="S272" s="194">
        <v>0</v>
      </c>
      <c r="T272" s="195">
        <f>S272*H272</f>
        <v>0</v>
      </c>
      <c r="AR272" s="22" t="s">
        <v>141</v>
      </c>
      <c r="AT272" s="22" t="s">
        <v>136</v>
      </c>
      <c r="AU272" s="22" t="s">
        <v>84</v>
      </c>
      <c r="AY272" s="22" t="s">
        <v>134</v>
      </c>
      <c r="BE272" s="196">
        <f>IF(N272="základní",J272,0)</f>
        <v>0</v>
      </c>
      <c r="BF272" s="196">
        <f>IF(N272="snížená",J272,0)</f>
        <v>0</v>
      </c>
      <c r="BG272" s="196">
        <f>IF(N272="zákl. přenesená",J272,0)</f>
        <v>0</v>
      </c>
      <c r="BH272" s="196">
        <f>IF(N272="sníž. přenesená",J272,0)</f>
        <v>0</v>
      </c>
      <c r="BI272" s="196">
        <f>IF(N272="nulová",J272,0)</f>
        <v>0</v>
      </c>
      <c r="BJ272" s="22" t="s">
        <v>77</v>
      </c>
      <c r="BK272" s="196">
        <f>ROUND(I272*H272,2)</f>
        <v>0</v>
      </c>
      <c r="BL272" s="22" t="s">
        <v>141</v>
      </c>
      <c r="BM272" s="22" t="s">
        <v>461</v>
      </c>
    </row>
    <row r="273" spans="2:47" s="1" customFormat="1" ht="40.5">
      <c r="B273" s="39"/>
      <c r="C273" s="61"/>
      <c r="D273" s="197" t="s">
        <v>143</v>
      </c>
      <c r="E273" s="61"/>
      <c r="F273" s="198" t="s">
        <v>462</v>
      </c>
      <c r="G273" s="61"/>
      <c r="H273" s="61"/>
      <c r="I273" s="156"/>
      <c r="J273" s="61"/>
      <c r="K273" s="61"/>
      <c r="L273" s="59"/>
      <c r="M273" s="199"/>
      <c r="N273" s="40"/>
      <c r="O273" s="40"/>
      <c r="P273" s="40"/>
      <c r="Q273" s="40"/>
      <c r="R273" s="40"/>
      <c r="S273" s="40"/>
      <c r="T273" s="76"/>
      <c r="AT273" s="22" t="s">
        <v>143</v>
      </c>
      <c r="AU273" s="22" t="s">
        <v>84</v>
      </c>
    </row>
    <row r="274" spans="2:51" s="11" customFormat="1" ht="13.5">
      <c r="B274" s="200"/>
      <c r="C274" s="201"/>
      <c r="D274" s="197" t="s">
        <v>145</v>
      </c>
      <c r="E274" s="202" t="s">
        <v>21</v>
      </c>
      <c r="F274" s="203" t="s">
        <v>452</v>
      </c>
      <c r="G274" s="201"/>
      <c r="H274" s="204">
        <v>17.52</v>
      </c>
      <c r="I274" s="205"/>
      <c r="J274" s="201"/>
      <c r="K274" s="201"/>
      <c r="L274" s="206"/>
      <c r="M274" s="207"/>
      <c r="N274" s="208"/>
      <c r="O274" s="208"/>
      <c r="P274" s="208"/>
      <c r="Q274" s="208"/>
      <c r="R274" s="208"/>
      <c r="S274" s="208"/>
      <c r="T274" s="209"/>
      <c r="AT274" s="210" t="s">
        <v>145</v>
      </c>
      <c r="AU274" s="210" t="s">
        <v>84</v>
      </c>
      <c r="AV274" s="11" t="s">
        <v>84</v>
      </c>
      <c r="AW274" s="11" t="s">
        <v>35</v>
      </c>
      <c r="AX274" s="11" t="s">
        <v>72</v>
      </c>
      <c r="AY274" s="210" t="s">
        <v>134</v>
      </c>
    </row>
    <row r="275" spans="2:65" s="1" customFormat="1" ht="16.5" customHeight="1">
      <c r="B275" s="39"/>
      <c r="C275" s="211" t="s">
        <v>463</v>
      </c>
      <c r="D275" s="211" t="s">
        <v>201</v>
      </c>
      <c r="E275" s="212" t="s">
        <v>464</v>
      </c>
      <c r="F275" s="213" t="s">
        <v>465</v>
      </c>
      <c r="G275" s="214" t="s">
        <v>215</v>
      </c>
      <c r="H275" s="215">
        <v>17.52</v>
      </c>
      <c r="I275" s="216"/>
      <c r="J275" s="217">
        <f>ROUND(I275*H275,2)</f>
        <v>0</v>
      </c>
      <c r="K275" s="213" t="s">
        <v>140</v>
      </c>
      <c r="L275" s="218"/>
      <c r="M275" s="219" t="s">
        <v>21</v>
      </c>
      <c r="N275" s="220" t="s">
        <v>43</v>
      </c>
      <c r="O275" s="40"/>
      <c r="P275" s="194">
        <f>O275*H275</f>
        <v>0</v>
      </c>
      <c r="Q275" s="194">
        <v>0.0002</v>
      </c>
      <c r="R275" s="194">
        <f>Q275*H275</f>
        <v>0.003504</v>
      </c>
      <c r="S275" s="194">
        <v>0</v>
      </c>
      <c r="T275" s="195">
        <f>S275*H275</f>
        <v>0</v>
      </c>
      <c r="AR275" s="22" t="s">
        <v>186</v>
      </c>
      <c r="AT275" s="22" t="s">
        <v>201</v>
      </c>
      <c r="AU275" s="22" t="s">
        <v>84</v>
      </c>
      <c r="AY275" s="22" t="s">
        <v>134</v>
      </c>
      <c r="BE275" s="196">
        <f>IF(N275="základní",J275,0)</f>
        <v>0</v>
      </c>
      <c r="BF275" s="196">
        <f>IF(N275="snížená",J275,0)</f>
        <v>0</v>
      </c>
      <c r="BG275" s="196">
        <f>IF(N275="zákl. přenesená",J275,0)</f>
        <v>0</v>
      </c>
      <c r="BH275" s="196">
        <f>IF(N275="sníž. přenesená",J275,0)</f>
        <v>0</v>
      </c>
      <c r="BI275" s="196">
        <f>IF(N275="nulová",J275,0)</f>
        <v>0</v>
      </c>
      <c r="BJ275" s="22" t="s">
        <v>77</v>
      </c>
      <c r="BK275" s="196">
        <f>ROUND(I275*H275,2)</f>
        <v>0</v>
      </c>
      <c r="BL275" s="22" t="s">
        <v>141</v>
      </c>
      <c r="BM275" s="22" t="s">
        <v>466</v>
      </c>
    </row>
    <row r="276" spans="2:51" s="11" customFormat="1" ht="13.5">
      <c r="B276" s="200"/>
      <c r="C276" s="201"/>
      <c r="D276" s="197" t="s">
        <v>145</v>
      </c>
      <c r="E276" s="202" t="s">
        <v>21</v>
      </c>
      <c r="F276" s="203" t="s">
        <v>452</v>
      </c>
      <c r="G276" s="201"/>
      <c r="H276" s="204">
        <v>17.52</v>
      </c>
      <c r="I276" s="205"/>
      <c r="J276" s="201"/>
      <c r="K276" s="201"/>
      <c r="L276" s="206"/>
      <c r="M276" s="207"/>
      <c r="N276" s="208"/>
      <c r="O276" s="208"/>
      <c r="P276" s="208"/>
      <c r="Q276" s="208"/>
      <c r="R276" s="208"/>
      <c r="S276" s="208"/>
      <c r="T276" s="209"/>
      <c r="AT276" s="210" t="s">
        <v>145</v>
      </c>
      <c r="AU276" s="210" t="s">
        <v>84</v>
      </c>
      <c r="AV276" s="11" t="s">
        <v>84</v>
      </c>
      <c r="AW276" s="11" t="s">
        <v>35</v>
      </c>
      <c r="AX276" s="11" t="s">
        <v>72</v>
      </c>
      <c r="AY276" s="210" t="s">
        <v>134</v>
      </c>
    </row>
    <row r="277" spans="2:65" s="1" customFormat="1" ht="25.5" customHeight="1">
      <c r="B277" s="39"/>
      <c r="C277" s="185" t="s">
        <v>467</v>
      </c>
      <c r="D277" s="185" t="s">
        <v>136</v>
      </c>
      <c r="E277" s="186" t="s">
        <v>468</v>
      </c>
      <c r="F277" s="187" t="s">
        <v>469</v>
      </c>
      <c r="G277" s="188" t="s">
        <v>325</v>
      </c>
      <c r="H277" s="189">
        <v>1</v>
      </c>
      <c r="I277" s="190"/>
      <c r="J277" s="191">
        <f>ROUND(I277*H277,2)</f>
        <v>0</v>
      </c>
      <c r="K277" s="187" t="s">
        <v>140</v>
      </c>
      <c r="L277" s="59"/>
      <c r="M277" s="192" t="s">
        <v>21</v>
      </c>
      <c r="N277" s="193" t="s">
        <v>43</v>
      </c>
      <c r="O277" s="40"/>
      <c r="P277" s="194">
        <f>O277*H277</f>
        <v>0</v>
      </c>
      <c r="Q277" s="194">
        <v>0.04684</v>
      </c>
      <c r="R277" s="194">
        <f>Q277*H277</f>
        <v>0.04684</v>
      </c>
      <c r="S277" s="194">
        <v>0</v>
      </c>
      <c r="T277" s="195">
        <f>S277*H277</f>
        <v>0</v>
      </c>
      <c r="AR277" s="22" t="s">
        <v>141</v>
      </c>
      <c r="AT277" s="22" t="s">
        <v>136</v>
      </c>
      <c r="AU277" s="22" t="s">
        <v>84</v>
      </c>
      <c r="AY277" s="22" t="s">
        <v>134</v>
      </c>
      <c r="BE277" s="196">
        <f>IF(N277="základní",J277,0)</f>
        <v>0</v>
      </c>
      <c r="BF277" s="196">
        <f>IF(N277="snížená",J277,0)</f>
        <v>0</v>
      </c>
      <c r="BG277" s="196">
        <f>IF(N277="zákl. přenesená",J277,0)</f>
        <v>0</v>
      </c>
      <c r="BH277" s="196">
        <f>IF(N277="sníž. přenesená",J277,0)</f>
        <v>0</v>
      </c>
      <c r="BI277" s="196">
        <f>IF(N277="nulová",J277,0)</f>
        <v>0</v>
      </c>
      <c r="BJ277" s="22" t="s">
        <v>77</v>
      </c>
      <c r="BK277" s="196">
        <f>ROUND(I277*H277,2)</f>
        <v>0</v>
      </c>
      <c r="BL277" s="22" t="s">
        <v>141</v>
      </c>
      <c r="BM277" s="22" t="s">
        <v>470</v>
      </c>
    </row>
    <row r="278" spans="2:47" s="1" customFormat="1" ht="27">
      <c r="B278" s="39"/>
      <c r="C278" s="61"/>
      <c r="D278" s="197" t="s">
        <v>143</v>
      </c>
      <c r="E278" s="61"/>
      <c r="F278" s="198" t="s">
        <v>471</v>
      </c>
      <c r="G278" s="61"/>
      <c r="H278" s="61"/>
      <c r="I278" s="156"/>
      <c r="J278" s="61"/>
      <c r="K278" s="61"/>
      <c r="L278" s="59"/>
      <c r="M278" s="199"/>
      <c r="N278" s="40"/>
      <c r="O278" s="40"/>
      <c r="P278" s="40"/>
      <c r="Q278" s="40"/>
      <c r="R278" s="40"/>
      <c r="S278" s="40"/>
      <c r="T278" s="76"/>
      <c r="AT278" s="22" t="s">
        <v>143</v>
      </c>
      <c r="AU278" s="22" t="s">
        <v>84</v>
      </c>
    </row>
    <row r="279" spans="2:65" s="1" customFormat="1" ht="16.5" customHeight="1">
      <c r="B279" s="39"/>
      <c r="C279" s="211" t="s">
        <v>472</v>
      </c>
      <c r="D279" s="211" t="s">
        <v>201</v>
      </c>
      <c r="E279" s="212" t="s">
        <v>473</v>
      </c>
      <c r="F279" s="213" t="s">
        <v>474</v>
      </c>
      <c r="G279" s="214" t="s">
        <v>325</v>
      </c>
      <c r="H279" s="215">
        <v>1</v>
      </c>
      <c r="I279" s="216"/>
      <c r="J279" s="217">
        <f>ROUND(I279*H279,2)</f>
        <v>0</v>
      </c>
      <c r="K279" s="213" t="s">
        <v>140</v>
      </c>
      <c r="L279" s="218"/>
      <c r="M279" s="219" t="s">
        <v>21</v>
      </c>
      <c r="N279" s="220" t="s">
        <v>43</v>
      </c>
      <c r="O279" s="40"/>
      <c r="P279" s="194">
        <f>O279*H279</f>
        <v>0</v>
      </c>
      <c r="Q279" s="194">
        <v>0.01802</v>
      </c>
      <c r="R279" s="194">
        <f>Q279*H279</f>
        <v>0.01802</v>
      </c>
      <c r="S279" s="194">
        <v>0</v>
      </c>
      <c r="T279" s="195">
        <f>S279*H279</f>
        <v>0</v>
      </c>
      <c r="AR279" s="22" t="s">
        <v>186</v>
      </c>
      <c r="AT279" s="22" t="s">
        <v>201</v>
      </c>
      <c r="AU279" s="22" t="s">
        <v>84</v>
      </c>
      <c r="AY279" s="22" t="s">
        <v>134</v>
      </c>
      <c r="BE279" s="196">
        <f>IF(N279="základní",J279,0)</f>
        <v>0</v>
      </c>
      <c r="BF279" s="196">
        <f>IF(N279="snížená",J279,0)</f>
        <v>0</v>
      </c>
      <c r="BG279" s="196">
        <f>IF(N279="zákl. přenesená",J279,0)</f>
        <v>0</v>
      </c>
      <c r="BH279" s="196">
        <f>IF(N279="sníž. přenesená",J279,0)</f>
        <v>0</v>
      </c>
      <c r="BI279" s="196">
        <f>IF(N279="nulová",J279,0)</f>
        <v>0</v>
      </c>
      <c r="BJ279" s="22" t="s">
        <v>77</v>
      </c>
      <c r="BK279" s="196">
        <f>ROUND(I279*H279,2)</f>
        <v>0</v>
      </c>
      <c r="BL279" s="22" t="s">
        <v>141</v>
      </c>
      <c r="BM279" s="22" t="s">
        <v>475</v>
      </c>
    </row>
    <row r="280" spans="2:63" s="10" customFormat="1" ht="29.85" customHeight="1">
      <c r="B280" s="169"/>
      <c r="C280" s="170"/>
      <c r="D280" s="171" t="s">
        <v>71</v>
      </c>
      <c r="E280" s="183" t="s">
        <v>181</v>
      </c>
      <c r="F280" s="183" t="s">
        <v>476</v>
      </c>
      <c r="G280" s="170"/>
      <c r="H280" s="170"/>
      <c r="I280" s="173"/>
      <c r="J280" s="184">
        <f>BK280</f>
        <v>0</v>
      </c>
      <c r="K280" s="170"/>
      <c r="L280" s="175"/>
      <c r="M280" s="176"/>
      <c r="N280" s="177"/>
      <c r="O280" s="177"/>
      <c r="P280" s="178">
        <f>SUM(P281:P289)</f>
        <v>0</v>
      </c>
      <c r="Q280" s="177"/>
      <c r="R280" s="178">
        <f>SUM(R281:R289)</f>
        <v>34.5318104</v>
      </c>
      <c r="S280" s="177"/>
      <c r="T280" s="179">
        <f>SUM(T281:T289)</f>
        <v>0</v>
      </c>
      <c r="AR280" s="180" t="s">
        <v>77</v>
      </c>
      <c r="AT280" s="181" t="s">
        <v>71</v>
      </c>
      <c r="AU280" s="181" t="s">
        <v>77</v>
      </c>
      <c r="AY280" s="180" t="s">
        <v>134</v>
      </c>
      <c r="BK280" s="182">
        <f>SUM(BK281:BK289)</f>
        <v>0</v>
      </c>
    </row>
    <row r="281" spans="2:65" s="1" customFormat="1" ht="16.5" customHeight="1">
      <c r="B281" s="39"/>
      <c r="C281" s="185" t="s">
        <v>477</v>
      </c>
      <c r="D281" s="185" t="s">
        <v>136</v>
      </c>
      <c r="E281" s="186" t="s">
        <v>478</v>
      </c>
      <c r="F281" s="187" t="s">
        <v>479</v>
      </c>
      <c r="G281" s="188" t="s">
        <v>480</v>
      </c>
      <c r="H281" s="189">
        <v>1</v>
      </c>
      <c r="I281" s="190"/>
      <c r="J281" s="191">
        <f>ROUND(I281*H281,2)</f>
        <v>0</v>
      </c>
      <c r="K281" s="187" t="s">
        <v>21</v>
      </c>
      <c r="L281" s="59"/>
      <c r="M281" s="192" t="s">
        <v>21</v>
      </c>
      <c r="N281" s="193" t="s">
        <v>43</v>
      </c>
      <c r="O281" s="40"/>
      <c r="P281" s="194">
        <f>O281*H281</f>
        <v>0</v>
      </c>
      <c r="Q281" s="194">
        <v>0</v>
      </c>
      <c r="R281" s="194">
        <f>Q281*H281</f>
        <v>0</v>
      </c>
      <c r="S281" s="194">
        <v>0</v>
      </c>
      <c r="T281" s="195">
        <f>S281*H281</f>
        <v>0</v>
      </c>
      <c r="AR281" s="22" t="s">
        <v>141</v>
      </c>
      <c r="AT281" s="22" t="s">
        <v>136</v>
      </c>
      <c r="AU281" s="22" t="s">
        <v>84</v>
      </c>
      <c r="AY281" s="22" t="s">
        <v>134</v>
      </c>
      <c r="BE281" s="196">
        <f>IF(N281="základní",J281,0)</f>
        <v>0</v>
      </c>
      <c r="BF281" s="196">
        <f>IF(N281="snížená",J281,0)</f>
        <v>0</v>
      </c>
      <c r="BG281" s="196">
        <f>IF(N281="zákl. přenesená",J281,0)</f>
        <v>0</v>
      </c>
      <c r="BH281" s="196">
        <f>IF(N281="sníž. přenesená",J281,0)</f>
        <v>0</v>
      </c>
      <c r="BI281" s="196">
        <f>IF(N281="nulová",J281,0)</f>
        <v>0</v>
      </c>
      <c r="BJ281" s="22" t="s">
        <v>77</v>
      </c>
      <c r="BK281" s="196">
        <f>ROUND(I281*H281,2)</f>
        <v>0</v>
      </c>
      <c r="BL281" s="22" t="s">
        <v>141</v>
      </c>
      <c r="BM281" s="22" t="s">
        <v>481</v>
      </c>
    </row>
    <row r="282" spans="2:65" s="1" customFormat="1" ht="16.5" customHeight="1">
      <c r="B282" s="39"/>
      <c r="C282" s="211" t="s">
        <v>482</v>
      </c>
      <c r="D282" s="211" t="s">
        <v>201</v>
      </c>
      <c r="E282" s="212" t="s">
        <v>483</v>
      </c>
      <c r="F282" s="213" t="s">
        <v>484</v>
      </c>
      <c r="G282" s="214" t="s">
        <v>325</v>
      </c>
      <c r="H282" s="215">
        <v>1</v>
      </c>
      <c r="I282" s="216"/>
      <c r="J282" s="217">
        <f>ROUND(I282*H282,2)</f>
        <v>0</v>
      </c>
      <c r="K282" s="213" t="s">
        <v>21</v>
      </c>
      <c r="L282" s="218"/>
      <c r="M282" s="219" t="s">
        <v>21</v>
      </c>
      <c r="N282" s="220" t="s">
        <v>43</v>
      </c>
      <c r="O282" s="40"/>
      <c r="P282" s="194">
        <f>O282*H282</f>
        <v>0</v>
      </c>
      <c r="Q282" s="194">
        <v>21.447</v>
      </c>
      <c r="R282" s="194">
        <f>Q282*H282</f>
        <v>21.447</v>
      </c>
      <c r="S282" s="194">
        <v>0</v>
      </c>
      <c r="T282" s="195">
        <f>S282*H282</f>
        <v>0</v>
      </c>
      <c r="AR282" s="22" t="s">
        <v>186</v>
      </c>
      <c r="AT282" s="22" t="s">
        <v>201</v>
      </c>
      <c r="AU282" s="22" t="s">
        <v>84</v>
      </c>
      <c r="AY282" s="22" t="s">
        <v>134</v>
      </c>
      <c r="BE282" s="196">
        <f>IF(N282="základní",J282,0)</f>
        <v>0</v>
      </c>
      <c r="BF282" s="196">
        <f>IF(N282="snížená",J282,0)</f>
        <v>0</v>
      </c>
      <c r="BG282" s="196">
        <f>IF(N282="zákl. přenesená",J282,0)</f>
        <v>0</v>
      </c>
      <c r="BH282" s="196">
        <f>IF(N282="sníž. přenesená",J282,0)</f>
        <v>0</v>
      </c>
      <c r="BI282" s="196">
        <f>IF(N282="nulová",J282,0)</f>
        <v>0</v>
      </c>
      <c r="BJ282" s="22" t="s">
        <v>77</v>
      </c>
      <c r="BK282" s="196">
        <f>ROUND(I282*H282,2)</f>
        <v>0</v>
      </c>
      <c r="BL282" s="22" t="s">
        <v>141</v>
      </c>
      <c r="BM282" s="22" t="s">
        <v>485</v>
      </c>
    </row>
    <row r="283" spans="2:65" s="1" customFormat="1" ht="16.5" customHeight="1">
      <c r="B283" s="39"/>
      <c r="C283" s="211" t="s">
        <v>486</v>
      </c>
      <c r="D283" s="211" t="s">
        <v>201</v>
      </c>
      <c r="E283" s="212" t="s">
        <v>487</v>
      </c>
      <c r="F283" s="213" t="s">
        <v>488</v>
      </c>
      <c r="G283" s="214" t="s">
        <v>325</v>
      </c>
      <c r="H283" s="215">
        <v>1</v>
      </c>
      <c r="I283" s="216"/>
      <c r="J283" s="217">
        <f>ROUND(I283*H283,2)</f>
        <v>0</v>
      </c>
      <c r="K283" s="213" t="s">
        <v>21</v>
      </c>
      <c r="L283" s="218"/>
      <c r="M283" s="219" t="s">
        <v>21</v>
      </c>
      <c r="N283" s="220" t="s">
        <v>43</v>
      </c>
      <c r="O283" s="40"/>
      <c r="P283" s="194">
        <f>O283*H283</f>
        <v>0</v>
      </c>
      <c r="Q283" s="194">
        <v>13.07</v>
      </c>
      <c r="R283" s="194">
        <f>Q283*H283</f>
        <v>13.07</v>
      </c>
      <c r="S283" s="194">
        <v>0</v>
      </c>
      <c r="T283" s="195">
        <f>S283*H283</f>
        <v>0</v>
      </c>
      <c r="AR283" s="22" t="s">
        <v>186</v>
      </c>
      <c r="AT283" s="22" t="s">
        <v>201</v>
      </c>
      <c r="AU283" s="22" t="s">
        <v>84</v>
      </c>
      <c r="AY283" s="22" t="s">
        <v>134</v>
      </c>
      <c r="BE283" s="196">
        <f>IF(N283="základní",J283,0)</f>
        <v>0</v>
      </c>
      <c r="BF283" s="196">
        <f>IF(N283="snížená",J283,0)</f>
        <v>0</v>
      </c>
      <c r="BG283" s="196">
        <f>IF(N283="zákl. přenesená",J283,0)</f>
        <v>0</v>
      </c>
      <c r="BH283" s="196">
        <f>IF(N283="sníž. přenesená",J283,0)</f>
        <v>0</v>
      </c>
      <c r="BI283" s="196">
        <f>IF(N283="nulová",J283,0)</f>
        <v>0</v>
      </c>
      <c r="BJ283" s="22" t="s">
        <v>77</v>
      </c>
      <c r="BK283" s="196">
        <f>ROUND(I283*H283,2)</f>
        <v>0</v>
      </c>
      <c r="BL283" s="22" t="s">
        <v>141</v>
      </c>
      <c r="BM283" s="22" t="s">
        <v>489</v>
      </c>
    </row>
    <row r="284" spans="2:65" s="1" customFormat="1" ht="25.5" customHeight="1">
      <c r="B284" s="39"/>
      <c r="C284" s="185" t="s">
        <v>490</v>
      </c>
      <c r="D284" s="185" t="s">
        <v>136</v>
      </c>
      <c r="E284" s="186" t="s">
        <v>491</v>
      </c>
      <c r="F284" s="187" t="s">
        <v>492</v>
      </c>
      <c r="G284" s="188" t="s">
        <v>341</v>
      </c>
      <c r="H284" s="189">
        <v>7.92</v>
      </c>
      <c r="I284" s="190"/>
      <c r="J284" s="191">
        <f>ROUND(I284*H284,2)</f>
        <v>0</v>
      </c>
      <c r="K284" s="187" t="s">
        <v>140</v>
      </c>
      <c r="L284" s="59"/>
      <c r="M284" s="192" t="s">
        <v>21</v>
      </c>
      <c r="N284" s="193" t="s">
        <v>43</v>
      </c>
      <c r="O284" s="40"/>
      <c r="P284" s="194">
        <f>O284*H284</f>
        <v>0</v>
      </c>
      <c r="Q284" s="194">
        <v>0.00178</v>
      </c>
      <c r="R284" s="194">
        <f>Q284*H284</f>
        <v>0.014097599999999998</v>
      </c>
      <c r="S284" s="194">
        <v>0</v>
      </c>
      <c r="T284" s="195">
        <f>S284*H284</f>
        <v>0</v>
      </c>
      <c r="AR284" s="22" t="s">
        <v>141</v>
      </c>
      <c r="AT284" s="22" t="s">
        <v>136</v>
      </c>
      <c r="AU284" s="22" t="s">
        <v>84</v>
      </c>
      <c r="AY284" s="22" t="s">
        <v>134</v>
      </c>
      <c r="BE284" s="196">
        <f>IF(N284="základní",J284,0)</f>
        <v>0</v>
      </c>
      <c r="BF284" s="196">
        <f>IF(N284="snížená",J284,0)</f>
        <v>0</v>
      </c>
      <c r="BG284" s="196">
        <f>IF(N284="zákl. přenesená",J284,0)</f>
        <v>0</v>
      </c>
      <c r="BH284" s="196">
        <f>IF(N284="sníž. přenesená",J284,0)</f>
        <v>0</v>
      </c>
      <c r="BI284" s="196">
        <f>IF(N284="nulová",J284,0)</f>
        <v>0</v>
      </c>
      <c r="BJ284" s="22" t="s">
        <v>77</v>
      </c>
      <c r="BK284" s="196">
        <f>ROUND(I284*H284,2)</f>
        <v>0</v>
      </c>
      <c r="BL284" s="22" t="s">
        <v>141</v>
      </c>
      <c r="BM284" s="22" t="s">
        <v>493</v>
      </c>
    </row>
    <row r="285" spans="2:47" s="1" customFormat="1" ht="108">
      <c r="B285" s="39"/>
      <c r="C285" s="61"/>
      <c r="D285" s="197" t="s">
        <v>143</v>
      </c>
      <c r="E285" s="61"/>
      <c r="F285" s="198" t="s">
        <v>494</v>
      </c>
      <c r="G285" s="61"/>
      <c r="H285" s="61"/>
      <c r="I285" s="156"/>
      <c r="J285" s="61"/>
      <c r="K285" s="61"/>
      <c r="L285" s="59"/>
      <c r="M285" s="199"/>
      <c r="N285" s="40"/>
      <c r="O285" s="40"/>
      <c r="P285" s="40"/>
      <c r="Q285" s="40"/>
      <c r="R285" s="40"/>
      <c r="S285" s="40"/>
      <c r="T285" s="76"/>
      <c r="AT285" s="22" t="s">
        <v>143</v>
      </c>
      <c r="AU285" s="22" t="s">
        <v>84</v>
      </c>
    </row>
    <row r="286" spans="2:51" s="11" customFormat="1" ht="13.5">
      <c r="B286" s="200"/>
      <c r="C286" s="201"/>
      <c r="D286" s="197" t="s">
        <v>145</v>
      </c>
      <c r="E286" s="202" t="s">
        <v>21</v>
      </c>
      <c r="F286" s="203" t="s">
        <v>495</v>
      </c>
      <c r="G286" s="201"/>
      <c r="H286" s="204">
        <v>7.92</v>
      </c>
      <c r="I286" s="205"/>
      <c r="J286" s="201"/>
      <c r="K286" s="201"/>
      <c r="L286" s="206"/>
      <c r="M286" s="207"/>
      <c r="N286" s="208"/>
      <c r="O286" s="208"/>
      <c r="P286" s="208"/>
      <c r="Q286" s="208"/>
      <c r="R286" s="208"/>
      <c r="S286" s="208"/>
      <c r="T286" s="209"/>
      <c r="AT286" s="210" t="s">
        <v>145</v>
      </c>
      <c r="AU286" s="210" t="s">
        <v>84</v>
      </c>
      <c r="AV286" s="11" t="s">
        <v>84</v>
      </c>
      <c r="AW286" s="11" t="s">
        <v>35</v>
      </c>
      <c r="AX286" s="11" t="s">
        <v>72</v>
      </c>
      <c r="AY286" s="210" t="s">
        <v>134</v>
      </c>
    </row>
    <row r="287" spans="2:65" s="1" customFormat="1" ht="16.5" customHeight="1">
      <c r="B287" s="39"/>
      <c r="C287" s="185" t="s">
        <v>496</v>
      </c>
      <c r="D287" s="185" t="s">
        <v>136</v>
      </c>
      <c r="E287" s="186" t="s">
        <v>497</v>
      </c>
      <c r="F287" s="187" t="s">
        <v>498</v>
      </c>
      <c r="G287" s="188" t="s">
        <v>341</v>
      </c>
      <c r="H287" s="189">
        <v>7.92</v>
      </c>
      <c r="I287" s="190"/>
      <c r="J287" s="191">
        <f>ROUND(I287*H287,2)</f>
        <v>0</v>
      </c>
      <c r="K287" s="187" t="s">
        <v>140</v>
      </c>
      <c r="L287" s="59"/>
      <c r="M287" s="192" t="s">
        <v>21</v>
      </c>
      <c r="N287" s="193" t="s">
        <v>43</v>
      </c>
      <c r="O287" s="40"/>
      <c r="P287" s="194">
        <f>O287*H287</f>
        <v>0</v>
      </c>
      <c r="Q287" s="194">
        <v>9E-05</v>
      </c>
      <c r="R287" s="194">
        <f>Q287*H287</f>
        <v>0.0007128000000000001</v>
      </c>
      <c r="S287" s="194">
        <v>0</v>
      </c>
      <c r="T287" s="195">
        <f>S287*H287</f>
        <v>0</v>
      </c>
      <c r="AR287" s="22" t="s">
        <v>141</v>
      </c>
      <c r="AT287" s="22" t="s">
        <v>136</v>
      </c>
      <c r="AU287" s="22" t="s">
        <v>84</v>
      </c>
      <c r="AY287" s="22" t="s">
        <v>134</v>
      </c>
      <c r="BE287" s="196">
        <f>IF(N287="základní",J287,0)</f>
        <v>0</v>
      </c>
      <c r="BF287" s="196">
        <f>IF(N287="snížená",J287,0)</f>
        <v>0</v>
      </c>
      <c r="BG287" s="196">
        <f>IF(N287="zákl. přenesená",J287,0)</f>
        <v>0</v>
      </c>
      <c r="BH287" s="196">
        <f>IF(N287="sníž. přenesená",J287,0)</f>
        <v>0</v>
      </c>
      <c r="BI287" s="196">
        <f>IF(N287="nulová",J287,0)</f>
        <v>0</v>
      </c>
      <c r="BJ287" s="22" t="s">
        <v>77</v>
      </c>
      <c r="BK287" s="196">
        <f>ROUND(I287*H287,2)</f>
        <v>0</v>
      </c>
      <c r="BL287" s="22" t="s">
        <v>141</v>
      </c>
      <c r="BM287" s="22" t="s">
        <v>499</v>
      </c>
    </row>
    <row r="288" spans="2:65" s="1" customFormat="1" ht="38.25" customHeight="1">
      <c r="B288" s="39"/>
      <c r="C288" s="185" t="s">
        <v>500</v>
      </c>
      <c r="D288" s="185" t="s">
        <v>136</v>
      </c>
      <c r="E288" s="186" t="s">
        <v>501</v>
      </c>
      <c r="F288" s="187" t="s">
        <v>502</v>
      </c>
      <c r="G288" s="188" t="s">
        <v>204</v>
      </c>
      <c r="H288" s="189">
        <v>34.532</v>
      </c>
      <c r="I288" s="190"/>
      <c r="J288" s="191">
        <f>ROUND(I288*H288,2)</f>
        <v>0</v>
      </c>
      <c r="K288" s="187" t="s">
        <v>189</v>
      </c>
      <c r="L288" s="59"/>
      <c r="M288" s="192" t="s">
        <v>21</v>
      </c>
      <c r="N288" s="193" t="s">
        <v>43</v>
      </c>
      <c r="O288" s="40"/>
      <c r="P288" s="194">
        <f>O288*H288</f>
        <v>0</v>
      </c>
      <c r="Q288" s="194">
        <v>0</v>
      </c>
      <c r="R288" s="194">
        <f>Q288*H288</f>
        <v>0</v>
      </c>
      <c r="S288" s="194">
        <v>0</v>
      </c>
      <c r="T288" s="195">
        <f>S288*H288</f>
        <v>0</v>
      </c>
      <c r="AR288" s="22" t="s">
        <v>141</v>
      </c>
      <c r="AT288" s="22" t="s">
        <v>136</v>
      </c>
      <c r="AU288" s="22" t="s">
        <v>84</v>
      </c>
      <c r="AY288" s="22" t="s">
        <v>134</v>
      </c>
      <c r="BE288" s="196">
        <f>IF(N288="základní",J288,0)</f>
        <v>0</v>
      </c>
      <c r="BF288" s="196">
        <f>IF(N288="snížená",J288,0)</f>
        <v>0</v>
      </c>
      <c r="BG288" s="196">
        <f>IF(N288="zákl. přenesená",J288,0)</f>
        <v>0</v>
      </c>
      <c r="BH288" s="196">
        <f>IF(N288="sníž. přenesená",J288,0)</f>
        <v>0</v>
      </c>
      <c r="BI288" s="196">
        <f>IF(N288="nulová",J288,0)</f>
        <v>0</v>
      </c>
      <c r="BJ288" s="22" t="s">
        <v>77</v>
      </c>
      <c r="BK288" s="196">
        <f>ROUND(I288*H288,2)</f>
        <v>0</v>
      </c>
      <c r="BL288" s="22" t="s">
        <v>141</v>
      </c>
      <c r="BM288" s="22" t="s">
        <v>503</v>
      </c>
    </row>
    <row r="289" spans="2:47" s="1" customFormat="1" ht="54">
      <c r="B289" s="39"/>
      <c r="C289" s="61"/>
      <c r="D289" s="197" t="s">
        <v>143</v>
      </c>
      <c r="E289" s="61"/>
      <c r="F289" s="198" t="s">
        <v>504</v>
      </c>
      <c r="G289" s="61"/>
      <c r="H289" s="61"/>
      <c r="I289" s="156"/>
      <c r="J289" s="61"/>
      <c r="K289" s="61"/>
      <c r="L289" s="59"/>
      <c r="M289" s="199"/>
      <c r="N289" s="40"/>
      <c r="O289" s="40"/>
      <c r="P289" s="40"/>
      <c r="Q289" s="40"/>
      <c r="R289" s="40"/>
      <c r="S289" s="40"/>
      <c r="T289" s="76"/>
      <c r="AT289" s="22" t="s">
        <v>143</v>
      </c>
      <c r="AU289" s="22" t="s">
        <v>84</v>
      </c>
    </row>
    <row r="290" spans="2:63" s="10" customFormat="1" ht="29.85" customHeight="1">
      <c r="B290" s="169"/>
      <c r="C290" s="170"/>
      <c r="D290" s="171" t="s">
        <v>71</v>
      </c>
      <c r="E290" s="183" t="s">
        <v>186</v>
      </c>
      <c r="F290" s="183" t="s">
        <v>505</v>
      </c>
      <c r="G290" s="170"/>
      <c r="H290" s="170"/>
      <c r="I290" s="173"/>
      <c r="J290" s="184">
        <f>BK290</f>
        <v>0</v>
      </c>
      <c r="K290" s="170"/>
      <c r="L290" s="175"/>
      <c r="M290" s="176"/>
      <c r="N290" s="177"/>
      <c r="O290" s="177"/>
      <c r="P290" s="178">
        <f>SUM(P291:P309)</f>
        <v>0</v>
      </c>
      <c r="Q290" s="177"/>
      <c r="R290" s="178">
        <f>SUM(R291:R309)</f>
        <v>0.017515600000000003</v>
      </c>
      <c r="S290" s="177"/>
      <c r="T290" s="179">
        <f>SUM(T291:T309)</f>
        <v>0</v>
      </c>
      <c r="AR290" s="180" t="s">
        <v>77</v>
      </c>
      <c r="AT290" s="181" t="s">
        <v>71</v>
      </c>
      <c r="AU290" s="181" t="s">
        <v>77</v>
      </c>
      <c r="AY290" s="180" t="s">
        <v>134</v>
      </c>
      <c r="BK290" s="182">
        <f>SUM(BK291:BK309)</f>
        <v>0</v>
      </c>
    </row>
    <row r="291" spans="2:65" s="1" customFormat="1" ht="25.5" customHeight="1">
      <c r="B291" s="39"/>
      <c r="C291" s="185" t="s">
        <v>506</v>
      </c>
      <c r="D291" s="185" t="s">
        <v>136</v>
      </c>
      <c r="E291" s="186" t="s">
        <v>507</v>
      </c>
      <c r="F291" s="187" t="s">
        <v>508</v>
      </c>
      <c r="G291" s="188" t="s">
        <v>341</v>
      </c>
      <c r="H291" s="189">
        <v>27.1</v>
      </c>
      <c r="I291" s="190"/>
      <c r="J291" s="191">
        <f>ROUND(I291*H291,2)</f>
        <v>0</v>
      </c>
      <c r="K291" s="187" t="s">
        <v>140</v>
      </c>
      <c r="L291" s="59"/>
      <c r="M291" s="192" t="s">
        <v>21</v>
      </c>
      <c r="N291" s="193" t="s">
        <v>43</v>
      </c>
      <c r="O291" s="40"/>
      <c r="P291" s="194">
        <f>O291*H291</f>
        <v>0</v>
      </c>
      <c r="Q291" s="194">
        <v>0</v>
      </c>
      <c r="R291" s="194">
        <f>Q291*H291</f>
        <v>0</v>
      </c>
      <c r="S291" s="194">
        <v>0</v>
      </c>
      <c r="T291" s="195">
        <f>S291*H291</f>
        <v>0</v>
      </c>
      <c r="AR291" s="22" t="s">
        <v>141</v>
      </c>
      <c r="AT291" s="22" t="s">
        <v>136</v>
      </c>
      <c r="AU291" s="22" t="s">
        <v>84</v>
      </c>
      <c r="AY291" s="22" t="s">
        <v>134</v>
      </c>
      <c r="BE291" s="196">
        <f>IF(N291="základní",J291,0)</f>
        <v>0</v>
      </c>
      <c r="BF291" s="196">
        <f>IF(N291="snížená",J291,0)</f>
        <v>0</v>
      </c>
      <c r="BG291" s="196">
        <f>IF(N291="zákl. přenesená",J291,0)</f>
        <v>0</v>
      </c>
      <c r="BH291" s="196">
        <f>IF(N291="sníž. přenesená",J291,0)</f>
        <v>0</v>
      </c>
      <c r="BI291" s="196">
        <f>IF(N291="nulová",J291,0)</f>
        <v>0</v>
      </c>
      <c r="BJ291" s="22" t="s">
        <v>77</v>
      </c>
      <c r="BK291" s="196">
        <f>ROUND(I291*H291,2)</f>
        <v>0</v>
      </c>
      <c r="BL291" s="22" t="s">
        <v>141</v>
      </c>
      <c r="BM291" s="22" t="s">
        <v>509</v>
      </c>
    </row>
    <row r="292" spans="2:47" s="1" customFormat="1" ht="67.5">
      <c r="B292" s="39"/>
      <c r="C292" s="61"/>
      <c r="D292" s="197" t="s">
        <v>143</v>
      </c>
      <c r="E292" s="61"/>
      <c r="F292" s="198" t="s">
        <v>510</v>
      </c>
      <c r="G292" s="61"/>
      <c r="H292" s="61"/>
      <c r="I292" s="156"/>
      <c r="J292" s="61"/>
      <c r="K292" s="61"/>
      <c r="L292" s="59"/>
      <c r="M292" s="199"/>
      <c r="N292" s="40"/>
      <c r="O292" s="40"/>
      <c r="P292" s="40"/>
      <c r="Q292" s="40"/>
      <c r="R292" s="40"/>
      <c r="S292" s="40"/>
      <c r="T292" s="76"/>
      <c r="AT292" s="22" t="s">
        <v>143</v>
      </c>
      <c r="AU292" s="22" t="s">
        <v>84</v>
      </c>
    </row>
    <row r="293" spans="2:65" s="1" customFormat="1" ht="16.5" customHeight="1">
      <c r="B293" s="39"/>
      <c r="C293" s="211" t="s">
        <v>511</v>
      </c>
      <c r="D293" s="211" t="s">
        <v>201</v>
      </c>
      <c r="E293" s="212" t="s">
        <v>512</v>
      </c>
      <c r="F293" s="213" t="s">
        <v>513</v>
      </c>
      <c r="G293" s="214" t="s">
        <v>341</v>
      </c>
      <c r="H293" s="215">
        <v>32.52</v>
      </c>
      <c r="I293" s="216"/>
      <c r="J293" s="217">
        <f>ROUND(I293*H293,2)</f>
        <v>0</v>
      </c>
      <c r="K293" s="213" t="s">
        <v>140</v>
      </c>
      <c r="L293" s="218"/>
      <c r="M293" s="219" t="s">
        <v>21</v>
      </c>
      <c r="N293" s="220" t="s">
        <v>43</v>
      </c>
      <c r="O293" s="40"/>
      <c r="P293" s="194">
        <f>O293*H293</f>
        <v>0</v>
      </c>
      <c r="Q293" s="194">
        <v>0.00027</v>
      </c>
      <c r="R293" s="194">
        <f>Q293*H293</f>
        <v>0.0087804</v>
      </c>
      <c r="S293" s="194">
        <v>0</v>
      </c>
      <c r="T293" s="195">
        <f>S293*H293</f>
        <v>0</v>
      </c>
      <c r="AR293" s="22" t="s">
        <v>186</v>
      </c>
      <c r="AT293" s="22" t="s">
        <v>201</v>
      </c>
      <c r="AU293" s="22" t="s">
        <v>84</v>
      </c>
      <c r="AY293" s="22" t="s">
        <v>134</v>
      </c>
      <c r="BE293" s="196">
        <f>IF(N293="základní",J293,0)</f>
        <v>0</v>
      </c>
      <c r="BF293" s="196">
        <f>IF(N293="snížená",J293,0)</f>
        <v>0</v>
      </c>
      <c r="BG293" s="196">
        <f>IF(N293="zákl. přenesená",J293,0)</f>
        <v>0</v>
      </c>
      <c r="BH293" s="196">
        <f>IF(N293="sníž. přenesená",J293,0)</f>
        <v>0</v>
      </c>
      <c r="BI293" s="196">
        <f>IF(N293="nulová",J293,0)</f>
        <v>0</v>
      </c>
      <c r="BJ293" s="22" t="s">
        <v>77</v>
      </c>
      <c r="BK293" s="196">
        <f>ROUND(I293*H293,2)</f>
        <v>0</v>
      </c>
      <c r="BL293" s="22" t="s">
        <v>141</v>
      </c>
      <c r="BM293" s="22" t="s">
        <v>514</v>
      </c>
    </row>
    <row r="294" spans="2:51" s="11" customFormat="1" ht="13.5">
      <c r="B294" s="200"/>
      <c r="C294" s="201"/>
      <c r="D294" s="197" t="s">
        <v>145</v>
      </c>
      <c r="E294" s="202" t="s">
        <v>21</v>
      </c>
      <c r="F294" s="203" t="s">
        <v>515</v>
      </c>
      <c r="G294" s="201"/>
      <c r="H294" s="204">
        <v>32.52</v>
      </c>
      <c r="I294" s="205"/>
      <c r="J294" s="201"/>
      <c r="K294" s="201"/>
      <c r="L294" s="206"/>
      <c r="M294" s="207"/>
      <c r="N294" s="208"/>
      <c r="O294" s="208"/>
      <c r="P294" s="208"/>
      <c r="Q294" s="208"/>
      <c r="R294" s="208"/>
      <c r="S294" s="208"/>
      <c r="T294" s="209"/>
      <c r="AT294" s="210" t="s">
        <v>145</v>
      </c>
      <c r="AU294" s="210" t="s">
        <v>84</v>
      </c>
      <c r="AV294" s="11" t="s">
        <v>84</v>
      </c>
      <c r="AW294" s="11" t="s">
        <v>35</v>
      </c>
      <c r="AX294" s="11" t="s">
        <v>72</v>
      </c>
      <c r="AY294" s="210" t="s">
        <v>134</v>
      </c>
    </row>
    <row r="295" spans="2:65" s="1" customFormat="1" ht="25.5" customHeight="1">
      <c r="B295" s="39"/>
      <c r="C295" s="185" t="s">
        <v>516</v>
      </c>
      <c r="D295" s="185" t="s">
        <v>136</v>
      </c>
      <c r="E295" s="186" t="s">
        <v>517</v>
      </c>
      <c r="F295" s="187" t="s">
        <v>518</v>
      </c>
      <c r="G295" s="188" t="s">
        <v>325</v>
      </c>
      <c r="H295" s="189">
        <v>2</v>
      </c>
      <c r="I295" s="190"/>
      <c r="J295" s="191">
        <f>ROUND(I295*H295,2)</f>
        <v>0</v>
      </c>
      <c r="K295" s="187" t="s">
        <v>140</v>
      </c>
      <c r="L295" s="59"/>
      <c r="M295" s="192" t="s">
        <v>21</v>
      </c>
      <c r="N295" s="193" t="s">
        <v>43</v>
      </c>
      <c r="O295" s="40"/>
      <c r="P295" s="194">
        <f>O295*H295</f>
        <v>0</v>
      </c>
      <c r="Q295" s="194">
        <v>0</v>
      </c>
      <c r="R295" s="194">
        <f>Q295*H295</f>
        <v>0</v>
      </c>
      <c r="S295" s="194">
        <v>0</v>
      </c>
      <c r="T295" s="195">
        <f>S295*H295</f>
        <v>0</v>
      </c>
      <c r="AR295" s="22" t="s">
        <v>141</v>
      </c>
      <c r="AT295" s="22" t="s">
        <v>136</v>
      </c>
      <c r="AU295" s="22" t="s">
        <v>84</v>
      </c>
      <c r="AY295" s="22" t="s">
        <v>134</v>
      </c>
      <c r="BE295" s="196">
        <f>IF(N295="základní",J295,0)</f>
        <v>0</v>
      </c>
      <c r="BF295" s="196">
        <f>IF(N295="snížená",J295,0)</f>
        <v>0</v>
      </c>
      <c r="BG295" s="196">
        <f>IF(N295="zákl. přenesená",J295,0)</f>
        <v>0</v>
      </c>
      <c r="BH295" s="196">
        <f>IF(N295="sníž. přenesená",J295,0)</f>
        <v>0</v>
      </c>
      <c r="BI295" s="196">
        <f>IF(N295="nulová",J295,0)</f>
        <v>0</v>
      </c>
      <c r="BJ295" s="22" t="s">
        <v>77</v>
      </c>
      <c r="BK295" s="196">
        <f>ROUND(I295*H295,2)</f>
        <v>0</v>
      </c>
      <c r="BL295" s="22" t="s">
        <v>141</v>
      </c>
      <c r="BM295" s="22" t="s">
        <v>519</v>
      </c>
    </row>
    <row r="296" spans="2:47" s="1" customFormat="1" ht="40.5">
      <c r="B296" s="39"/>
      <c r="C296" s="61"/>
      <c r="D296" s="197" t="s">
        <v>143</v>
      </c>
      <c r="E296" s="61"/>
      <c r="F296" s="198" t="s">
        <v>520</v>
      </c>
      <c r="G296" s="61"/>
      <c r="H296" s="61"/>
      <c r="I296" s="156"/>
      <c r="J296" s="61"/>
      <c r="K296" s="61"/>
      <c r="L296" s="59"/>
      <c r="M296" s="199"/>
      <c r="N296" s="40"/>
      <c r="O296" s="40"/>
      <c r="P296" s="40"/>
      <c r="Q296" s="40"/>
      <c r="R296" s="40"/>
      <c r="S296" s="40"/>
      <c r="T296" s="76"/>
      <c r="AT296" s="22" t="s">
        <v>143</v>
      </c>
      <c r="AU296" s="22" t="s">
        <v>84</v>
      </c>
    </row>
    <row r="297" spans="2:65" s="1" customFormat="1" ht="16.5" customHeight="1">
      <c r="B297" s="39"/>
      <c r="C297" s="211" t="s">
        <v>521</v>
      </c>
      <c r="D297" s="211" t="s">
        <v>201</v>
      </c>
      <c r="E297" s="212" t="s">
        <v>522</v>
      </c>
      <c r="F297" s="213" t="s">
        <v>523</v>
      </c>
      <c r="G297" s="214" t="s">
        <v>325</v>
      </c>
      <c r="H297" s="215">
        <v>2</v>
      </c>
      <c r="I297" s="216"/>
      <c r="J297" s="217">
        <f>ROUND(I297*H297,2)</f>
        <v>0</v>
      </c>
      <c r="K297" s="213" t="s">
        <v>140</v>
      </c>
      <c r="L297" s="218"/>
      <c r="M297" s="219" t="s">
        <v>21</v>
      </c>
      <c r="N297" s="220" t="s">
        <v>43</v>
      </c>
      <c r="O297" s="40"/>
      <c r="P297" s="194">
        <f>O297*H297</f>
        <v>0</v>
      </c>
      <c r="Q297" s="194">
        <v>5E-05</v>
      </c>
      <c r="R297" s="194">
        <f>Q297*H297</f>
        <v>0.0001</v>
      </c>
      <c r="S297" s="194">
        <v>0</v>
      </c>
      <c r="T297" s="195">
        <f>S297*H297</f>
        <v>0</v>
      </c>
      <c r="AR297" s="22" t="s">
        <v>186</v>
      </c>
      <c r="AT297" s="22" t="s">
        <v>201</v>
      </c>
      <c r="AU297" s="22" t="s">
        <v>84</v>
      </c>
      <c r="AY297" s="22" t="s">
        <v>134</v>
      </c>
      <c r="BE297" s="196">
        <f>IF(N297="základní",J297,0)</f>
        <v>0</v>
      </c>
      <c r="BF297" s="196">
        <f>IF(N297="snížená",J297,0)</f>
        <v>0</v>
      </c>
      <c r="BG297" s="196">
        <f>IF(N297="zákl. přenesená",J297,0)</f>
        <v>0</v>
      </c>
      <c r="BH297" s="196">
        <f>IF(N297="sníž. přenesená",J297,0)</f>
        <v>0</v>
      </c>
      <c r="BI297" s="196">
        <f>IF(N297="nulová",J297,0)</f>
        <v>0</v>
      </c>
      <c r="BJ297" s="22" t="s">
        <v>77</v>
      </c>
      <c r="BK297" s="196">
        <f>ROUND(I297*H297,2)</f>
        <v>0</v>
      </c>
      <c r="BL297" s="22" t="s">
        <v>141</v>
      </c>
      <c r="BM297" s="22" t="s">
        <v>524</v>
      </c>
    </row>
    <row r="298" spans="2:65" s="1" customFormat="1" ht="25.5" customHeight="1">
      <c r="B298" s="39"/>
      <c r="C298" s="185" t="s">
        <v>525</v>
      </c>
      <c r="D298" s="185" t="s">
        <v>136</v>
      </c>
      <c r="E298" s="186" t="s">
        <v>526</v>
      </c>
      <c r="F298" s="187" t="s">
        <v>527</v>
      </c>
      <c r="G298" s="188" t="s">
        <v>325</v>
      </c>
      <c r="H298" s="189">
        <v>2</v>
      </c>
      <c r="I298" s="190"/>
      <c r="J298" s="191">
        <f>ROUND(I298*H298,2)</f>
        <v>0</v>
      </c>
      <c r="K298" s="187" t="s">
        <v>189</v>
      </c>
      <c r="L298" s="59"/>
      <c r="M298" s="192" t="s">
        <v>21</v>
      </c>
      <c r="N298" s="193" t="s">
        <v>43</v>
      </c>
      <c r="O298" s="40"/>
      <c r="P298" s="194">
        <f>O298*H298</f>
        <v>0</v>
      </c>
      <c r="Q298" s="194">
        <v>0</v>
      </c>
      <c r="R298" s="194">
        <f>Q298*H298</f>
        <v>0</v>
      </c>
      <c r="S298" s="194">
        <v>0</v>
      </c>
      <c r="T298" s="195">
        <f>S298*H298</f>
        <v>0</v>
      </c>
      <c r="AR298" s="22" t="s">
        <v>141</v>
      </c>
      <c r="AT298" s="22" t="s">
        <v>136</v>
      </c>
      <c r="AU298" s="22" t="s">
        <v>84</v>
      </c>
      <c r="AY298" s="22" t="s">
        <v>134</v>
      </c>
      <c r="BE298" s="196">
        <f>IF(N298="základní",J298,0)</f>
        <v>0</v>
      </c>
      <c r="BF298" s="196">
        <f>IF(N298="snížená",J298,0)</f>
        <v>0</v>
      </c>
      <c r="BG298" s="196">
        <f>IF(N298="zákl. přenesená",J298,0)</f>
        <v>0</v>
      </c>
      <c r="BH298" s="196">
        <f>IF(N298="sníž. přenesená",J298,0)</f>
        <v>0</v>
      </c>
      <c r="BI298" s="196">
        <f>IF(N298="nulová",J298,0)</f>
        <v>0</v>
      </c>
      <c r="BJ298" s="22" t="s">
        <v>77</v>
      </c>
      <c r="BK298" s="196">
        <f>ROUND(I298*H298,2)</f>
        <v>0</v>
      </c>
      <c r="BL298" s="22" t="s">
        <v>141</v>
      </c>
      <c r="BM298" s="22" t="s">
        <v>528</v>
      </c>
    </row>
    <row r="299" spans="2:47" s="1" customFormat="1" ht="40.5">
      <c r="B299" s="39"/>
      <c r="C299" s="61"/>
      <c r="D299" s="197" t="s">
        <v>143</v>
      </c>
      <c r="E299" s="61"/>
      <c r="F299" s="198" t="s">
        <v>520</v>
      </c>
      <c r="G299" s="61"/>
      <c r="H299" s="61"/>
      <c r="I299" s="156"/>
      <c r="J299" s="61"/>
      <c r="K299" s="61"/>
      <c r="L299" s="59"/>
      <c r="M299" s="199"/>
      <c r="N299" s="40"/>
      <c r="O299" s="40"/>
      <c r="P299" s="40"/>
      <c r="Q299" s="40"/>
      <c r="R299" s="40"/>
      <c r="S299" s="40"/>
      <c r="T299" s="76"/>
      <c r="AT299" s="22" t="s">
        <v>143</v>
      </c>
      <c r="AU299" s="22" t="s">
        <v>84</v>
      </c>
    </row>
    <row r="300" spans="2:65" s="1" customFormat="1" ht="16.5" customHeight="1">
      <c r="B300" s="39"/>
      <c r="C300" s="211" t="s">
        <v>529</v>
      </c>
      <c r="D300" s="211" t="s">
        <v>201</v>
      </c>
      <c r="E300" s="212" t="s">
        <v>530</v>
      </c>
      <c r="F300" s="213" t="s">
        <v>531</v>
      </c>
      <c r="G300" s="214" t="s">
        <v>325</v>
      </c>
      <c r="H300" s="215">
        <v>2</v>
      </c>
      <c r="I300" s="216"/>
      <c r="J300" s="217">
        <f>ROUND(I300*H300,2)</f>
        <v>0</v>
      </c>
      <c r="K300" s="213" t="s">
        <v>140</v>
      </c>
      <c r="L300" s="218"/>
      <c r="M300" s="219" t="s">
        <v>21</v>
      </c>
      <c r="N300" s="220" t="s">
        <v>43</v>
      </c>
      <c r="O300" s="40"/>
      <c r="P300" s="194">
        <f>O300*H300</f>
        <v>0</v>
      </c>
      <c r="Q300" s="194">
        <v>9E-05</v>
      </c>
      <c r="R300" s="194">
        <f>Q300*H300</f>
        <v>0.00018</v>
      </c>
      <c r="S300" s="194">
        <v>0</v>
      </c>
      <c r="T300" s="195">
        <f>S300*H300</f>
        <v>0</v>
      </c>
      <c r="AR300" s="22" t="s">
        <v>186</v>
      </c>
      <c r="AT300" s="22" t="s">
        <v>201</v>
      </c>
      <c r="AU300" s="22" t="s">
        <v>84</v>
      </c>
      <c r="AY300" s="22" t="s">
        <v>134</v>
      </c>
      <c r="BE300" s="196">
        <f>IF(N300="základní",J300,0)</f>
        <v>0</v>
      </c>
      <c r="BF300" s="196">
        <f>IF(N300="snížená",J300,0)</f>
        <v>0</v>
      </c>
      <c r="BG300" s="196">
        <f>IF(N300="zákl. přenesená",J300,0)</f>
        <v>0</v>
      </c>
      <c r="BH300" s="196">
        <f>IF(N300="sníž. přenesená",J300,0)</f>
        <v>0</v>
      </c>
      <c r="BI300" s="196">
        <f>IF(N300="nulová",J300,0)</f>
        <v>0</v>
      </c>
      <c r="BJ300" s="22" t="s">
        <v>77</v>
      </c>
      <c r="BK300" s="196">
        <f>ROUND(I300*H300,2)</f>
        <v>0</v>
      </c>
      <c r="BL300" s="22" t="s">
        <v>141</v>
      </c>
      <c r="BM300" s="22" t="s">
        <v>532</v>
      </c>
    </row>
    <row r="301" spans="2:65" s="1" customFormat="1" ht="16.5" customHeight="1">
      <c r="B301" s="39"/>
      <c r="C301" s="185" t="s">
        <v>533</v>
      </c>
      <c r="D301" s="185" t="s">
        <v>136</v>
      </c>
      <c r="E301" s="186" t="s">
        <v>534</v>
      </c>
      <c r="F301" s="187" t="s">
        <v>535</v>
      </c>
      <c r="G301" s="188" t="s">
        <v>341</v>
      </c>
      <c r="H301" s="189">
        <v>27.1</v>
      </c>
      <c r="I301" s="190"/>
      <c r="J301" s="191">
        <f>ROUND(I301*H301,2)</f>
        <v>0</v>
      </c>
      <c r="K301" s="187" t="s">
        <v>189</v>
      </c>
      <c r="L301" s="59"/>
      <c r="M301" s="192" t="s">
        <v>21</v>
      </c>
      <c r="N301" s="193" t="s">
        <v>43</v>
      </c>
      <c r="O301" s="40"/>
      <c r="P301" s="194">
        <f>O301*H301</f>
        <v>0</v>
      </c>
      <c r="Q301" s="194">
        <v>0</v>
      </c>
      <c r="R301" s="194">
        <f>Q301*H301</f>
        <v>0</v>
      </c>
      <c r="S301" s="194">
        <v>0</v>
      </c>
      <c r="T301" s="195">
        <f>S301*H301</f>
        <v>0</v>
      </c>
      <c r="AR301" s="22" t="s">
        <v>141</v>
      </c>
      <c r="AT301" s="22" t="s">
        <v>136</v>
      </c>
      <c r="AU301" s="22" t="s">
        <v>84</v>
      </c>
      <c r="AY301" s="22" t="s">
        <v>134</v>
      </c>
      <c r="BE301" s="196">
        <f>IF(N301="základní",J301,0)</f>
        <v>0</v>
      </c>
      <c r="BF301" s="196">
        <f>IF(N301="snížená",J301,0)</f>
        <v>0</v>
      </c>
      <c r="BG301" s="196">
        <f>IF(N301="zákl. přenesená",J301,0)</f>
        <v>0</v>
      </c>
      <c r="BH301" s="196">
        <f>IF(N301="sníž. přenesená",J301,0)</f>
        <v>0</v>
      </c>
      <c r="BI301" s="196">
        <f>IF(N301="nulová",J301,0)</f>
        <v>0</v>
      </c>
      <c r="BJ301" s="22" t="s">
        <v>77</v>
      </c>
      <c r="BK301" s="196">
        <f>ROUND(I301*H301,2)</f>
        <v>0</v>
      </c>
      <c r="BL301" s="22" t="s">
        <v>141</v>
      </c>
      <c r="BM301" s="22" t="s">
        <v>536</v>
      </c>
    </row>
    <row r="302" spans="2:47" s="1" customFormat="1" ht="94.5">
      <c r="B302" s="39"/>
      <c r="C302" s="61"/>
      <c r="D302" s="197" t="s">
        <v>143</v>
      </c>
      <c r="E302" s="61"/>
      <c r="F302" s="198" t="s">
        <v>537</v>
      </c>
      <c r="G302" s="61"/>
      <c r="H302" s="61"/>
      <c r="I302" s="156"/>
      <c r="J302" s="61"/>
      <c r="K302" s="61"/>
      <c r="L302" s="59"/>
      <c r="M302" s="199"/>
      <c r="N302" s="40"/>
      <c r="O302" s="40"/>
      <c r="P302" s="40"/>
      <c r="Q302" s="40"/>
      <c r="R302" s="40"/>
      <c r="S302" s="40"/>
      <c r="T302" s="76"/>
      <c r="AT302" s="22" t="s">
        <v>143</v>
      </c>
      <c r="AU302" s="22" t="s">
        <v>84</v>
      </c>
    </row>
    <row r="303" spans="2:65" s="1" customFormat="1" ht="16.5" customHeight="1">
      <c r="B303" s="39"/>
      <c r="C303" s="185" t="s">
        <v>538</v>
      </c>
      <c r="D303" s="185" t="s">
        <v>136</v>
      </c>
      <c r="E303" s="186" t="s">
        <v>539</v>
      </c>
      <c r="F303" s="187" t="s">
        <v>540</v>
      </c>
      <c r="G303" s="188" t="s">
        <v>341</v>
      </c>
      <c r="H303" s="189">
        <v>27.1</v>
      </c>
      <c r="I303" s="190"/>
      <c r="J303" s="191">
        <f>ROUND(I303*H303,2)</f>
        <v>0</v>
      </c>
      <c r="K303" s="187" t="s">
        <v>189</v>
      </c>
      <c r="L303" s="59"/>
      <c r="M303" s="192" t="s">
        <v>21</v>
      </c>
      <c r="N303" s="193" t="s">
        <v>43</v>
      </c>
      <c r="O303" s="40"/>
      <c r="P303" s="194">
        <f>O303*H303</f>
        <v>0</v>
      </c>
      <c r="Q303" s="194">
        <v>0</v>
      </c>
      <c r="R303" s="194">
        <f>Q303*H303</f>
        <v>0</v>
      </c>
      <c r="S303" s="194">
        <v>0</v>
      </c>
      <c r="T303" s="195">
        <f>S303*H303</f>
        <v>0</v>
      </c>
      <c r="AR303" s="22" t="s">
        <v>141</v>
      </c>
      <c r="AT303" s="22" t="s">
        <v>136</v>
      </c>
      <c r="AU303" s="22" t="s">
        <v>84</v>
      </c>
      <c r="AY303" s="22" t="s">
        <v>134</v>
      </c>
      <c r="BE303" s="196">
        <f>IF(N303="základní",J303,0)</f>
        <v>0</v>
      </c>
      <c r="BF303" s="196">
        <f>IF(N303="snížená",J303,0)</f>
        <v>0</v>
      </c>
      <c r="BG303" s="196">
        <f>IF(N303="zákl. přenesená",J303,0)</f>
        <v>0</v>
      </c>
      <c r="BH303" s="196">
        <f>IF(N303="sníž. přenesená",J303,0)</f>
        <v>0</v>
      </c>
      <c r="BI303" s="196">
        <f>IF(N303="nulová",J303,0)</f>
        <v>0</v>
      </c>
      <c r="BJ303" s="22" t="s">
        <v>77</v>
      </c>
      <c r="BK303" s="196">
        <f>ROUND(I303*H303,2)</f>
        <v>0</v>
      </c>
      <c r="BL303" s="22" t="s">
        <v>141</v>
      </c>
      <c r="BM303" s="22" t="s">
        <v>541</v>
      </c>
    </row>
    <row r="304" spans="2:47" s="1" customFormat="1" ht="40.5">
      <c r="B304" s="39"/>
      <c r="C304" s="61"/>
      <c r="D304" s="197" t="s">
        <v>143</v>
      </c>
      <c r="E304" s="61"/>
      <c r="F304" s="198" t="s">
        <v>542</v>
      </c>
      <c r="G304" s="61"/>
      <c r="H304" s="61"/>
      <c r="I304" s="156"/>
      <c r="J304" s="61"/>
      <c r="K304" s="61"/>
      <c r="L304" s="59"/>
      <c r="M304" s="199"/>
      <c r="N304" s="40"/>
      <c r="O304" s="40"/>
      <c r="P304" s="40"/>
      <c r="Q304" s="40"/>
      <c r="R304" s="40"/>
      <c r="S304" s="40"/>
      <c r="T304" s="76"/>
      <c r="AT304" s="22" t="s">
        <v>143</v>
      </c>
      <c r="AU304" s="22" t="s">
        <v>84</v>
      </c>
    </row>
    <row r="305" spans="2:65" s="1" customFormat="1" ht="16.5" customHeight="1">
      <c r="B305" s="39"/>
      <c r="C305" s="185" t="s">
        <v>543</v>
      </c>
      <c r="D305" s="185" t="s">
        <v>136</v>
      </c>
      <c r="E305" s="186" t="s">
        <v>544</v>
      </c>
      <c r="F305" s="187" t="s">
        <v>545</v>
      </c>
      <c r="G305" s="188" t="s">
        <v>341</v>
      </c>
      <c r="H305" s="189">
        <v>32.52</v>
      </c>
      <c r="I305" s="190"/>
      <c r="J305" s="191">
        <f>ROUND(I305*H305,2)</f>
        <v>0</v>
      </c>
      <c r="K305" s="187" t="s">
        <v>189</v>
      </c>
      <c r="L305" s="59"/>
      <c r="M305" s="192" t="s">
        <v>21</v>
      </c>
      <c r="N305" s="193" t="s">
        <v>43</v>
      </c>
      <c r="O305" s="40"/>
      <c r="P305" s="194">
        <f>O305*H305</f>
        <v>0</v>
      </c>
      <c r="Q305" s="194">
        <v>0.00019</v>
      </c>
      <c r="R305" s="194">
        <f>Q305*H305</f>
        <v>0.006178800000000001</v>
      </c>
      <c r="S305" s="194">
        <v>0</v>
      </c>
      <c r="T305" s="195">
        <f>S305*H305</f>
        <v>0</v>
      </c>
      <c r="AR305" s="22" t="s">
        <v>141</v>
      </c>
      <c r="AT305" s="22" t="s">
        <v>136</v>
      </c>
      <c r="AU305" s="22" t="s">
        <v>84</v>
      </c>
      <c r="AY305" s="22" t="s">
        <v>134</v>
      </c>
      <c r="BE305" s="196">
        <f>IF(N305="základní",J305,0)</f>
        <v>0</v>
      </c>
      <c r="BF305" s="196">
        <f>IF(N305="snížená",J305,0)</f>
        <v>0</v>
      </c>
      <c r="BG305" s="196">
        <f>IF(N305="zákl. přenesená",J305,0)</f>
        <v>0</v>
      </c>
      <c r="BH305" s="196">
        <f>IF(N305="sníž. přenesená",J305,0)</f>
        <v>0</v>
      </c>
      <c r="BI305" s="196">
        <f>IF(N305="nulová",J305,0)</f>
        <v>0</v>
      </c>
      <c r="BJ305" s="22" t="s">
        <v>77</v>
      </c>
      <c r="BK305" s="196">
        <f>ROUND(I305*H305,2)</f>
        <v>0</v>
      </c>
      <c r="BL305" s="22" t="s">
        <v>141</v>
      </c>
      <c r="BM305" s="22" t="s">
        <v>546</v>
      </c>
    </row>
    <row r="306" spans="2:65" s="1" customFormat="1" ht="16.5" customHeight="1">
      <c r="B306" s="39"/>
      <c r="C306" s="185" t="s">
        <v>547</v>
      </c>
      <c r="D306" s="185" t="s">
        <v>136</v>
      </c>
      <c r="E306" s="186" t="s">
        <v>548</v>
      </c>
      <c r="F306" s="187" t="s">
        <v>549</v>
      </c>
      <c r="G306" s="188" t="s">
        <v>341</v>
      </c>
      <c r="H306" s="189">
        <v>32.52</v>
      </c>
      <c r="I306" s="190"/>
      <c r="J306" s="191">
        <f>ROUND(I306*H306,2)</f>
        <v>0</v>
      </c>
      <c r="K306" s="187" t="s">
        <v>189</v>
      </c>
      <c r="L306" s="59"/>
      <c r="M306" s="192" t="s">
        <v>21</v>
      </c>
      <c r="N306" s="193" t="s">
        <v>43</v>
      </c>
      <c r="O306" s="40"/>
      <c r="P306" s="194">
        <f>O306*H306</f>
        <v>0</v>
      </c>
      <c r="Q306" s="194">
        <v>7E-05</v>
      </c>
      <c r="R306" s="194">
        <f>Q306*H306</f>
        <v>0.0022764</v>
      </c>
      <c r="S306" s="194">
        <v>0</v>
      </c>
      <c r="T306" s="195">
        <f>S306*H306</f>
        <v>0</v>
      </c>
      <c r="AR306" s="22" t="s">
        <v>141</v>
      </c>
      <c r="AT306" s="22" t="s">
        <v>136</v>
      </c>
      <c r="AU306" s="22" t="s">
        <v>84</v>
      </c>
      <c r="AY306" s="22" t="s">
        <v>134</v>
      </c>
      <c r="BE306" s="196">
        <f>IF(N306="základní",J306,0)</f>
        <v>0</v>
      </c>
      <c r="BF306" s="196">
        <f>IF(N306="snížená",J306,0)</f>
        <v>0</v>
      </c>
      <c r="BG306" s="196">
        <f>IF(N306="zákl. přenesená",J306,0)</f>
        <v>0</v>
      </c>
      <c r="BH306" s="196">
        <f>IF(N306="sníž. přenesená",J306,0)</f>
        <v>0</v>
      </c>
      <c r="BI306" s="196">
        <f>IF(N306="nulová",J306,0)</f>
        <v>0</v>
      </c>
      <c r="BJ306" s="22" t="s">
        <v>77</v>
      </c>
      <c r="BK306" s="196">
        <f>ROUND(I306*H306,2)</f>
        <v>0</v>
      </c>
      <c r="BL306" s="22" t="s">
        <v>141</v>
      </c>
      <c r="BM306" s="22" t="s">
        <v>550</v>
      </c>
    </row>
    <row r="307" spans="2:65" s="1" customFormat="1" ht="25.5" customHeight="1">
      <c r="B307" s="39"/>
      <c r="C307" s="185" t="s">
        <v>551</v>
      </c>
      <c r="D307" s="185" t="s">
        <v>136</v>
      </c>
      <c r="E307" s="186" t="s">
        <v>552</v>
      </c>
      <c r="F307" s="187" t="s">
        <v>553</v>
      </c>
      <c r="G307" s="188" t="s">
        <v>480</v>
      </c>
      <c r="H307" s="189">
        <v>1</v>
      </c>
      <c r="I307" s="190"/>
      <c r="J307" s="191">
        <f>ROUND(I307*H307,2)</f>
        <v>0</v>
      </c>
      <c r="K307" s="187" t="s">
        <v>21</v>
      </c>
      <c r="L307" s="59"/>
      <c r="M307" s="192" t="s">
        <v>21</v>
      </c>
      <c r="N307" s="193" t="s">
        <v>43</v>
      </c>
      <c r="O307" s="40"/>
      <c r="P307" s="194">
        <f>O307*H307</f>
        <v>0</v>
      </c>
      <c r="Q307" s="194">
        <v>0</v>
      </c>
      <c r="R307" s="194">
        <f>Q307*H307</f>
        <v>0</v>
      </c>
      <c r="S307" s="194">
        <v>0</v>
      </c>
      <c r="T307" s="195">
        <f>S307*H307</f>
        <v>0</v>
      </c>
      <c r="AR307" s="22" t="s">
        <v>141</v>
      </c>
      <c r="AT307" s="22" t="s">
        <v>136</v>
      </c>
      <c r="AU307" s="22" t="s">
        <v>84</v>
      </c>
      <c r="AY307" s="22" t="s">
        <v>134</v>
      </c>
      <c r="BE307" s="196">
        <f>IF(N307="základní",J307,0)</f>
        <v>0</v>
      </c>
      <c r="BF307" s="196">
        <f>IF(N307="snížená",J307,0)</f>
        <v>0</v>
      </c>
      <c r="BG307" s="196">
        <f>IF(N307="zákl. přenesená",J307,0)</f>
        <v>0</v>
      </c>
      <c r="BH307" s="196">
        <f>IF(N307="sníž. přenesená",J307,0)</f>
        <v>0</v>
      </c>
      <c r="BI307" s="196">
        <f>IF(N307="nulová",J307,0)</f>
        <v>0</v>
      </c>
      <c r="BJ307" s="22" t="s">
        <v>77</v>
      </c>
      <c r="BK307" s="196">
        <f>ROUND(I307*H307,2)</f>
        <v>0</v>
      </c>
      <c r="BL307" s="22" t="s">
        <v>141</v>
      </c>
      <c r="BM307" s="22" t="s">
        <v>554</v>
      </c>
    </row>
    <row r="308" spans="2:65" s="1" customFormat="1" ht="38.25" customHeight="1">
      <c r="B308" s="39"/>
      <c r="C308" s="185" t="s">
        <v>555</v>
      </c>
      <c r="D308" s="185" t="s">
        <v>136</v>
      </c>
      <c r="E308" s="186" t="s">
        <v>501</v>
      </c>
      <c r="F308" s="187" t="s">
        <v>502</v>
      </c>
      <c r="G308" s="188" t="s">
        <v>204</v>
      </c>
      <c r="H308" s="189">
        <v>0.018</v>
      </c>
      <c r="I308" s="190"/>
      <c r="J308" s="191">
        <f>ROUND(I308*H308,2)</f>
        <v>0</v>
      </c>
      <c r="K308" s="187" t="s">
        <v>189</v>
      </c>
      <c r="L308" s="59"/>
      <c r="M308" s="192" t="s">
        <v>21</v>
      </c>
      <c r="N308" s="193" t="s">
        <v>43</v>
      </c>
      <c r="O308" s="40"/>
      <c r="P308" s="194">
        <f>O308*H308</f>
        <v>0</v>
      </c>
      <c r="Q308" s="194">
        <v>0</v>
      </c>
      <c r="R308" s="194">
        <f>Q308*H308</f>
        <v>0</v>
      </c>
      <c r="S308" s="194">
        <v>0</v>
      </c>
      <c r="T308" s="195">
        <f>S308*H308</f>
        <v>0</v>
      </c>
      <c r="AR308" s="22" t="s">
        <v>141</v>
      </c>
      <c r="AT308" s="22" t="s">
        <v>136</v>
      </c>
      <c r="AU308" s="22" t="s">
        <v>84</v>
      </c>
      <c r="AY308" s="22" t="s">
        <v>134</v>
      </c>
      <c r="BE308" s="196">
        <f>IF(N308="základní",J308,0)</f>
        <v>0</v>
      </c>
      <c r="BF308" s="196">
        <f>IF(N308="snížená",J308,0)</f>
        <v>0</v>
      </c>
      <c r="BG308" s="196">
        <f>IF(N308="zákl. přenesená",J308,0)</f>
        <v>0</v>
      </c>
      <c r="BH308" s="196">
        <f>IF(N308="sníž. přenesená",J308,0)</f>
        <v>0</v>
      </c>
      <c r="BI308" s="196">
        <f>IF(N308="nulová",J308,0)</f>
        <v>0</v>
      </c>
      <c r="BJ308" s="22" t="s">
        <v>77</v>
      </c>
      <c r="BK308" s="196">
        <f>ROUND(I308*H308,2)</f>
        <v>0</v>
      </c>
      <c r="BL308" s="22" t="s">
        <v>141</v>
      </c>
      <c r="BM308" s="22" t="s">
        <v>556</v>
      </c>
    </row>
    <row r="309" spans="2:47" s="1" customFormat="1" ht="54">
      <c r="B309" s="39"/>
      <c r="C309" s="61"/>
      <c r="D309" s="197" t="s">
        <v>143</v>
      </c>
      <c r="E309" s="61"/>
      <c r="F309" s="198" t="s">
        <v>504</v>
      </c>
      <c r="G309" s="61"/>
      <c r="H309" s="61"/>
      <c r="I309" s="156"/>
      <c r="J309" s="61"/>
      <c r="K309" s="61"/>
      <c r="L309" s="59"/>
      <c r="M309" s="199"/>
      <c r="N309" s="40"/>
      <c r="O309" s="40"/>
      <c r="P309" s="40"/>
      <c r="Q309" s="40"/>
      <c r="R309" s="40"/>
      <c r="S309" s="40"/>
      <c r="T309" s="76"/>
      <c r="AT309" s="22" t="s">
        <v>143</v>
      </c>
      <c r="AU309" s="22" t="s">
        <v>84</v>
      </c>
    </row>
    <row r="310" spans="2:63" s="10" customFormat="1" ht="29.85" customHeight="1">
      <c r="B310" s="169"/>
      <c r="C310" s="170"/>
      <c r="D310" s="171" t="s">
        <v>71</v>
      </c>
      <c r="E310" s="183" t="s">
        <v>193</v>
      </c>
      <c r="F310" s="183" t="s">
        <v>557</v>
      </c>
      <c r="G310" s="170"/>
      <c r="H310" s="170"/>
      <c r="I310" s="173"/>
      <c r="J310" s="184">
        <f>BK310</f>
        <v>0</v>
      </c>
      <c r="K310" s="170"/>
      <c r="L310" s="175"/>
      <c r="M310" s="176"/>
      <c r="N310" s="177"/>
      <c r="O310" s="177"/>
      <c r="P310" s="178">
        <f>SUM(P311:P333)</f>
        <v>0</v>
      </c>
      <c r="Q310" s="177"/>
      <c r="R310" s="178">
        <f>SUM(R311:R333)</f>
        <v>0</v>
      </c>
      <c r="S310" s="177"/>
      <c r="T310" s="179">
        <f>SUM(T311:T333)</f>
        <v>38.24946</v>
      </c>
      <c r="AR310" s="180" t="s">
        <v>77</v>
      </c>
      <c r="AT310" s="181" t="s">
        <v>71</v>
      </c>
      <c r="AU310" s="181" t="s">
        <v>77</v>
      </c>
      <c r="AY310" s="180" t="s">
        <v>134</v>
      </c>
      <c r="BK310" s="182">
        <f>SUM(BK311:BK333)</f>
        <v>0</v>
      </c>
    </row>
    <row r="311" spans="2:65" s="1" customFormat="1" ht="38.25" customHeight="1">
      <c r="B311" s="39"/>
      <c r="C311" s="185" t="s">
        <v>558</v>
      </c>
      <c r="D311" s="185" t="s">
        <v>136</v>
      </c>
      <c r="E311" s="186" t="s">
        <v>559</v>
      </c>
      <c r="F311" s="187" t="s">
        <v>560</v>
      </c>
      <c r="G311" s="188" t="s">
        <v>215</v>
      </c>
      <c r="H311" s="189">
        <v>456</v>
      </c>
      <c r="I311" s="190"/>
      <c r="J311" s="191">
        <f>ROUND(I311*H311,2)</f>
        <v>0</v>
      </c>
      <c r="K311" s="187" t="s">
        <v>140</v>
      </c>
      <c r="L311" s="59"/>
      <c r="M311" s="192" t="s">
        <v>21</v>
      </c>
      <c r="N311" s="193" t="s">
        <v>43</v>
      </c>
      <c r="O311" s="40"/>
      <c r="P311" s="194">
        <f>O311*H311</f>
        <v>0</v>
      </c>
      <c r="Q311" s="194">
        <v>0</v>
      </c>
      <c r="R311" s="194">
        <f>Q311*H311</f>
        <v>0</v>
      </c>
      <c r="S311" s="194">
        <v>0</v>
      </c>
      <c r="T311" s="195">
        <f>S311*H311</f>
        <v>0</v>
      </c>
      <c r="AR311" s="22" t="s">
        <v>141</v>
      </c>
      <c r="AT311" s="22" t="s">
        <v>136</v>
      </c>
      <c r="AU311" s="22" t="s">
        <v>84</v>
      </c>
      <c r="AY311" s="22" t="s">
        <v>134</v>
      </c>
      <c r="BE311" s="196">
        <f>IF(N311="základní",J311,0)</f>
        <v>0</v>
      </c>
      <c r="BF311" s="196">
        <f>IF(N311="snížená",J311,0)</f>
        <v>0</v>
      </c>
      <c r="BG311" s="196">
        <f>IF(N311="zákl. přenesená",J311,0)</f>
        <v>0</v>
      </c>
      <c r="BH311" s="196">
        <f>IF(N311="sníž. přenesená",J311,0)</f>
        <v>0</v>
      </c>
      <c r="BI311" s="196">
        <f>IF(N311="nulová",J311,0)</f>
        <v>0</v>
      </c>
      <c r="BJ311" s="22" t="s">
        <v>77</v>
      </c>
      <c r="BK311" s="196">
        <f>ROUND(I311*H311,2)</f>
        <v>0</v>
      </c>
      <c r="BL311" s="22" t="s">
        <v>141</v>
      </c>
      <c r="BM311" s="22" t="s">
        <v>561</v>
      </c>
    </row>
    <row r="312" spans="2:47" s="1" customFormat="1" ht="81">
      <c r="B312" s="39"/>
      <c r="C312" s="61"/>
      <c r="D312" s="197" t="s">
        <v>143</v>
      </c>
      <c r="E312" s="61"/>
      <c r="F312" s="198" t="s">
        <v>562</v>
      </c>
      <c r="G312" s="61"/>
      <c r="H312" s="61"/>
      <c r="I312" s="156"/>
      <c r="J312" s="61"/>
      <c r="K312" s="61"/>
      <c r="L312" s="59"/>
      <c r="M312" s="199"/>
      <c r="N312" s="40"/>
      <c r="O312" s="40"/>
      <c r="P312" s="40"/>
      <c r="Q312" s="40"/>
      <c r="R312" s="40"/>
      <c r="S312" s="40"/>
      <c r="T312" s="76"/>
      <c r="AT312" s="22" t="s">
        <v>143</v>
      </c>
      <c r="AU312" s="22" t="s">
        <v>84</v>
      </c>
    </row>
    <row r="313" spans="2:65" s="1" customFormat="1" ht="38.25" customHeight="1">
      <c r="B313" s="39"/>
      <c r="C313" s="185" t="s">
        <v>563</v>
      </c>
      <c r="D313" s="185" t="s">
        <v>136</v>
      </c>
      <c r="E313" s="186" t="s">
        <v>564</v>
      </c>
      <c r="F313" s="187" t="s">
        <v>565</v>
      </c>
      <c r="G313" s="188" t="s">
        <v>215</v>
      </c>
      <c r="H313" s="189">
        <v>13680</v>
      </c>
      <c r="I313" s="190"/>
      <c r="J313" s="191">
        <f>ROUND(I313*H313,2)</f>
        <v>0</v>
      </c>
      <c r="K313" s="187" t="s">
        <v>140</v>
      </c>
      <c r="L313" s="59"/>
      <c r="M313" s="192" t="s">
        <v>21</v>
      </c>
      <c r="N313" s="193" t="s">
        <v>43</v>
      </c>
      <c r="O313" s="40"/>
      <c r="P313" s="194">
        <f>O313*H313</f>
        <v>0</v>
      </c>
      <c r="Q313" s="194">
        <v>0</v>
      </c>
      <c r="R313" s="194">
        <f>Q313*H313</f>
        <v>0</v>
      </c>
      <c r="S313" s="194">
        <v>0</v>
      </c>
      <c r="T313" s="195">
        <f>S313*H313</f>
        <v>0</v>
      </c>
      <c r="AR313" s="22" t="s">
        <v>141</v>
      </c>
      <c r="AT313" s="22" t="s">
        <v>136</v>
      </c>
      <c r="AU313" s="22" t="s">
        <v>84</v>
      </c>
      <c r="AY313" s="22" t="s">
        <v>134</v>
      </c>
      <c r="BE313" s="196">
        <f>IF(N313="základní",J313,0)</f>
        <v>0</v>
      </c>
      <c r="BF313" s="196">
        <f>IF(N313="snížená",J313,0)</f>
        <v>0</v>
      </c>
      <c r="BG313" s="196">
        <f>IF(N313="zákl. přenesená",J313,0)</f>
        <v>0</v>
      </c>
      <c r="BH313" s="196">
        <f>IF(N313="sníž. přenesená",J313,0)</f>
        <v>0</v>
      </c>
      <c r="BI313" s="196">
        <f>IF(N313="nulová",J313,0)</f>
        <v>0</v>
      </c>
      <c r="BJ313" s="22" t="s">
        <v>77</v>
      </c>
      <c r="BK313" s="196">
        <f>ROUND(I313*H313,2)</f>
        <v>0</v>
      </c>
      <c r="BL313" s="22" t="s">
        <v>141</v>
      </c>
      <c r="BM313" s="22" t="s">
        <v>566</v>
      </c>
    </row>
    <row r="314" spans="2:47" s="1" customFormat="1" ht="81">
      <c r="B314" s="39"/>
      <c r="C314" s="61"/>
      <c r="D314" s="197" t="s">
        <v>143</v>
      </c>
      <c r="E314" s="61"/>
      <c r="F314" s="198" t="s">
        <v>562</v>
      </c>
      <c r="G314" s="61"/>
      <c r="H314" s="61"/>
      <c r="I314" s="156"/>
      <c r="J314" s="61"/>
      <c r="K314" s="61"/>
      <c r="L314" s="59"/>
      <c r="M314" s="199"/>
      <c r="N314" s="40"/>
      <c r="O314" s="40"/>
      <c r="P314" s="40"/>
      <c r="Q314" s="40"/>
      <c r="R314" s="40"/>
      <c r="S314" s="40"/>
      <c r="T314" s="76"/>
      <c r="AT314" s="22" t="s">
        <v>143</v>
      </c>
      <c r="AU314" s="22" t="s">
        <v>84</v>
      </c>
    </row>
    <row r="315" spans="2:51" s="11" customFormat="1" ht="13.5">
      <c r="B315" s="200"/>
      <c r="C315" s="201"/>
      <c r="D315" s="197" t="s">
        <v>145</v>
      </c>
      <c r="E315" s="202" t="s">
        <v>21</v>
      </c>
      <c r="F315" s="203" t="s">
        <v>567</v>
      </c>
      <c r="G315" s="201"/>
      <c r="H315" s="204">
        <v>13680</v>
      </c>
      <c r="I315" s="205"/>
      <c r="J315" s="201"/>
      <c r="K315" s="201"/>
      <c r="L315" s="206"/>
      <c r="M315" s="207"/>
      <c r="N315" s="208"/>
      <c r="O315" s="208"/>
      <c r="P315" s="208"/>
      <c r="Q315" s="208"/>
      <c r="R315" s="208"/>
      <c r="S315" s="208"/>
      <c r="T315" s="209"/>
      <c r="AT315" s="210" t="s">
        <v>145</v>
      </c>
      <c r="AU315" s="210" t="s">
        <v>84</v>
      </c>
      <c r="AV315" s="11" t="s">
        <v>84</v>
      </c>
      <c r="AW315" s="11" t="s">
        <v>35</v>
      </c>
      <c r="AX315" s="11" t="s">
        <v>72</v>
      </c>
      <c r="AY315" s="210" t="s">
        <v>134</v>
      </c>
    </row>
    <row r="316" spans="2:65" s="1" customFormat="1" ht="38.25" customHeight="1">
      <c r="B316" s="39"/>
      <c r="C316" s="185" t="s">
        <v>568</v>
      </c>
      <c r="D316" s="185" t="s">
        <v>136</v>
      </c>
      <c r="E316" s="186" t="s">
        <v>569</v>
      </c>
      <c r="F316" s="187" t="s">
        <v>570</v>
      </c>
      <c r="G316" s="188" t="s">
        <v>215</v>
      </c>
      <c r="H316" s="189">
        <v>456</v>
      </c>
      <c r="I316" s="190"/>
      <c r="J316" s="191">
        <f>ROUND(I316*H316,2)</f>
        <v>0</v>
      </c>
      <c r="K316" s="187" t="s">
        <v>140</v>
      </c>
      <c r="L316" s="59"/>
      <c r="M316" s="192" t="s">
        <v>21</v>
      </c>
      <c r="N316" s="193" t="s">
        <v>43</v>
      </c>
      <c r="O316" s="40"/>
      <c r="P316" s="194">
        <f>O316*H316</f>
        <v>0</v>
      </c>
      <c r="Q316" s="194">
        <v>0</v>
      </c>
      <c r="R316" s="194">
        <f>Q316*H316</f>
        <v>0</v>
      </c>
      <c r="S316" s="194">
        <v>0</v>
      </c>
      <c r="T316" s="195">
        <f>S316*H316</f>
        <v>0</v>
      </c>
      <c r="AR316" s="22" t="s">
        <v>141</v>
      </c>
      <c r="AT316" s="22" t="s">
        <v>136</v>
      </c>
      <c r="AU316" s="22" t="s">
        <v>84</v>
      </c>
      <c r="AY316" s="22" t="s">
        <v>134</v>
      </c>
      <c r="BE316" s="196">
        <f>IF(N316="základní",J316,0)</f>
        <v>0</v>
      </c>
      <c r="BF316" s="196">
        <f>IF(N316="snížená",J316,0)</f>
        <v>0</v>
      </c>
      <c r="BG316" s="196">
        <f>IF(N316="zákl. přenesená",J316,0)</f>
        <v>0</v>
      </c>
      <c r="BH316" s="196">
        <f>IF(N316="sníž. přenesená",J316,0)</f>
        <v>0</v>
      </c>
      <c r="BI316" s="196">
        <f>IF(N316="nulová",J316,0)</f>
        <v>0</v>
      </c>
      <c r="BJ316" s="22" t="s">
        <v>77</v>
      </c>
      <c r="BK316" s="196">
        <f>ROUND(I316*H316,2)</f>
        <v>0</v>
      </c>
      <c r="BL316" s="22" t="s">
        <v>141</v>
      </c>
      <c r="BM316" s="22" t="s">
        <v>571</v>
      </c>
    </row>
    <row r="317" spans="2:47" s="1" customFormat="1" ht="54">
      <c r="B317" s="39"/>
      <c r="C317" s="61"/>
      <c r="D317" s="197" t="s">
        <v>143</v>
      </c>
      <c r="E317" s="61"/>
      <c r="F317" s="198" t="s">
        <v>572</v>
      </c>
      <c r="G317" s="61"/>
      <c r="H317" s="61"/>
      <c r="I317" s="156"/>
      <c r="J317" s="61"/>
      <c r="K317" s="61"/>
      <c r="L317" s="59"/>
      <c r="M317" s="199"/>
      <c r="N317" s="40"/>
      <c r="O317" s="40"/>
      <c r="P317" s="40"/>
      <c r="Q317" s="40"/>
      <c r="R317" s="40"/>
      <c r="S317" s="40"/>
      <c r="T317" s="76"/>
      <c r="AT317" s="22" t="s">
        <v>143</v>
      </c>
      <c r="AU317" s="22" t="s">
        <v>84</v>
      </c>
    </row>
    <row r="318" spans="2:65" s="1" customFormat="1" ht="25.5" customHeight="1">
      <c r="B318" s="39"/>
      <c r="C318" s="185" t="s">
        <v>573</v>
      </c>
      <c r="D318" s="185" t="s">
        <v>136</v>
      </c>
      <c r="E318" s="186" t="s">
        <v>574</v>
      </c>
      <c r="F318" s="187" t="s">
        <v>575</v>
      </c>
      <c r="G318" s="188" t="s">
        <v>139</v>
      </c>
      <c r="H318" s="189">
        <v>7.403</v>
      </c>
      <c r="I318" s="190"/>
      <c r="J318" s="191">
        <f>ROUND(I318*H318,2)</f>
        <v>0</v>
      </c>
      <c r="K318" s="187" t="s">
        <v>140</v>
      </c>
      <c r="L318" s="59"/>
      <c r="M318" s="192" t="s">
        <v>21</v>
      </c>
      <c r="N318" s="193" t="s">
        <v>43</v>
      </c>
      <c r="O318" s="40"/>
      <c r="P318" s="194">
        <f>O318*H318</f>
        <v>0</v>
      </c>
      <c r="Q318" s="194">
        <v>0</v>
      </c>
      <c r="R318" s="194">
        <f>Q318*H318</f>
        <v>0</v>
      </c>
      <c r="S318" s="194">
        <v>1.95</v>
      </c>
      <c r="T318" s="195">
        <f>S318*H318</f>
        <v>14.435849999999999</v>
      </c>
      <c r="AR318" s="22" t="s">
        <v>141</v>
      </c>
      <c r="AT318" s="22" t="s">
        <v>136</v>
      </c>
      <c r="AU318" s="22" t="s">
        <v>84</v>
      </c>
      <c r="AY318" s="22" t="s">
        <v>134</v>
      </c>
      <c r="BE318" s="196">
        <f>IF(N318="základní",J318,0)</f>
        <v>0</v>
      </c>
      <c r="BF318" s="196">
        <f>IF(N318="snížená",J318,0)</f>
        <v>0</v>
      </c>
      <c r="BG318" s="196">
        <f>IF(N318="zákl. přenesená",J318,0)</f>
        <v>0</v>
      </c>
      <c r="BH318" s="196">
        <f>IF(N318="sníž. přenesená",J318,0)</f>
        <v>0</v>
      </c>
      <c r="BI318" s="196">
        <f>IF(N318="nulová",J318,0)</f>
        <v>0</v>
      </c>
      <c r="BJ318" s="22" t="s">
        <v>77</v>
      </c>
      <c r="BK318" s="196">
        <f>ROUND(I318*H318,2)</f>
        <v>0</v>
      </c>
      <c r="BL318" s="22" t="s">
        <v>141</v>
      </c>
      <c r="BM318" s="22" t="s">
        <v>576</v>
      </c>
    </row>
    <row r="319" spans="2:47" s="1" customFormat="1" ht="40.5">
      <c r="B319" s="39"/>
      <c r="C319" s="61"/>
      <c r="D319" s="197" t="s">
        <v>143</v>
      </c>
      <c r="E319" s="61"/>
      <c r="F319" s="198" t="s">
        <v>577</v>
      </c>
      <c r="G319" s="61"/>
      <c r="H319" s="61"/>
      <c r="I319" s="156"/>
      <c r="J319" s="61"/>
      <c r="K319" s="61"/>
      <c r="L319" s="59"/>
      <c r="M319" s="199"/>
      <c r="N319" s="40"/>
      <c r="O319" s="40"/>
      <c r="P319" s="40"/>
      <c r="Q319" s="40"/>
      <c r="R319" s="40"/>
      <c r="S319" s="40"/>
      <c r="T319" s="76"/>
      <c r="AT319" s="22" t="s">
        <v>143</v>
      </c>
      <c r="AU319" s="22" t="s">
        <v>84</v>
      </c>
    </row>
    <row r="320" spans="2:51" s="11" customFormat="1" ht="13.5">
      <c r="B320" s="200"/>
      <c r="C320" s="201"/>
      <c r="D320" s="197" t="s">
        <v>145</v>
      </c>
      <c r="E320" s="202" t="s">
        <v>21</v>
      </c>
      <c r="F320" s="203" t="s">
        <v>578</v>
      </c>
      <c r="G320" s="201"/>
      <c r="H320" s="204">
        <v>4.49</v>
      </c>
      <c r="I320" s="205"/>
      <c r="J320" s="201"/>
      <c r="K320" s="201"/>
      <c r="L320" s="206"/>
      <c r="M320" s="207"/>
      <c r="N320" s="208"/>
      <c r="O320" s="208"/>
      <c r="P320" s="208"/>
      <c r="Q320" s="208"/>
      <c r="R320" s="208"/>
      <c r="S320" s="208"/>
      <c r="T320" s="209"/>
      <c r="AT320" s="210" t="s">
        <v>145</v>
      </c>
      <c r="AU320" s="210" t="s">
        <v>84</v>
      </c>
      <c r="AV320" s="11" t="s">
        <v>84</v>
      </c>
      <c r="AW320" s="11" t="s">
        <v>35</v>
      </c>
      <c r="AX320" s="11" t="s">
        <v>72</v>
      </c>
      <c r="AY320" s="210" t="s">
        <v>134</v>
      </c>
    </row>
    <row r="321" spans="2:51" s="11" customFormat="1" ht="13.5">
      <c r="B321" s="200"/>
      <c r="C321" s="201"/>
      <c r="D321" s="197" t="s">
        <v>145</v>
      </c>
      <c r="E321" s="202" t="s">
        <v>21</v>
      </c>
      <c r="F321" s="203" t="s">
        <v>579</v>
      </c>
      <c r="G321" s="201"/>
      <c r="H321" s="204">
        <v>2.913</v>
      </c>
      <c r="I321" s="205"/>
      <c r="J321" s="201"/>
      <c r="K321" s="201"/>
      <c r="L321" s="206"/>
      <c r="M321" s="207"/>
      <c r="N321" s="208"/>
      <c r="O321" s="208"/>
      <c r="P321" s="208"/>
      <c r="Q321" s="208"/>
      <c r="R321" s="208"/>
      <c r="S321" s="208"/>
      <c r="T321" s="209"/>
      <c r="AT321" s="210" t="s">
        <v>145</v>
      </c>
      <c r="AU321" s="210" t="s">
        <v>84</v>
      </c>
      <c r="AV321" s="11" t="s">
        <v>84</v>
      </c>
      <c r="AW321" s="11" t="s">
        <v>35</v>
      </c>
      <c r="AX321" s="11" t="s">
        <v>72</v>
      </c>
      <c r="AY321" s="210" t="s">
        <v>134</v>
      </c>
    </row>
    <row r="322" spans="2:65" s="1" customFormat="1" ht="25.5" customHeight="1">
      <c r="B322" s="39"/>
      <c r="C322" s="185" t="s">
        <v>580</v>
      </c>
      <c r="D322" s="185" t="s">
        <v>136</v>
      </c>
      <c r="E322" s="186" t="s">
        <v>581</v>
      </c>
      <c r="F322" s="187" t="s">
        <v>582</v>
      </c>
      <c r="G322" s="188" t="s">
        <v>215</v>
      </c>
      <c r="H322" s="189">
        <v>1.9</v>
      </c>
      <c r="I322" s="190"/>
      <c r="J322" s="191">
        <f>ROUND(I322*H322,2)</f>
        <v>0</v>
      </c>
      <c r="K322" s="187" t="s">
        <v>140</v>
      </c>
      <c r="L322" s="59"/>
      <c r="M322" s="192" t="s">
        <v>21</v>
      </c>
      <c r="N322" s="193" t="s">
        <v>43</v>
      </c>
      <c r="O322" s="40"/>
      <c r="P322" s="194">
        <f>O322*H322</f>
        <v>0</v>
      </c>
      <c r="Q322" s="194">
        <v>0</v>
      </c>
      <c r="R322" s="194">
        <f>Q322*H322</f>
        <v>0</v>
      </c>
      <c r="S322" s="194">
        <v>0.041</v>
      </c>
      <c r="T322" s="195">
        <f>S322*H322</f>
        <v>0.0779</v>
      </c>
      <c r="AR322" s="22" t="s">
        <v>141</v>
      </c>
      <c r="AT322" s="22" t="s">
        <v>136</v>
      </c>
      <c r="AU322" s="22" t="s">
        <v>84</v>
      </c>
      <c r="AY322" s="22" t="s">
        <v>134</v>
      </c>
      <c r="BE322" s="196">
        <f>IF(N322="základní",J322,0)</f>
        <v>0</v>
      </c>
      <c r="BF322" s="196">
        <f>IF(N322="snížená",J322,0)</f>
        <v>0</v>
      </c>
      <c r="BG322" s="196">
        <f>IF(N322="zákl. přenesená",J322,0)</f>
        <v>0</v>
      </c>
      <c r="BH322" s="196">
        <f>IF(N322="sníž. přenesená",J322,0)</f>
        <v>0</v>
      </c>
      <c r="BI322" s="196">
        <f>IF(N322="nulová",J322,0)</f>
        <v>0</v>
      </c>
      <c r="BJ322" s="22" t="s">
        <v>77</v>
      </c>
      <c r="BK322" s="196">
        <f>ROUND(I322*H322,2)</f>
        <v>0</v>
      </c>
      <c r="BL322" s="22" t="s">
        <v>141</v>
      </c>
      <c r="BM322" s="22" t="s">
        <v>583</v>
      </c>
    </row>
    <row r="323" spans="2:47" s="1" customFormat="1" ht="27">
      <c r="B323" s="39"/>
      <c r="C323" s="61"/>
      <c r="D323" s="197" t="s">
        <v>143</v>
      </c>
      <c r="E323" s="61"/>
      <c r="F323" s="198" t="s">
        <v>584</v>
      </c>
      <c r="G323" s="61"/>
      <c r="H323" s="61"/>
      <c r="I323" s="156"/>
      <c r="J323" s="61"/>
      <c r="K323" s="61"/>
      <c r="L323" s="59"/>
      <c r="M323" s="199"/>
      <c r="N323" s="40"/>
      <c r="O323" s="40"/>
      <c r="P323" s="40"/>
      <c r="Q323" s="40"/>
      <c r="R323" s="40"/>
      <c r="S323" s="40"/>
      <c r="T323" s="76"/>
      <c r="AT323" s="22" t="s">
        <v>143</v>
      </c>
      <c r="AU323" s="22" t="s">
        <v>84</v>
      </c>
    </row>
    <row r="324" spans="2:65" s="1" customFormat="1" ht="25.5" customHeight="1">
      <c r="B324" s="39"/>
      <c r="C324" s="185" t="s">
        <v>585</v>
      </c>
      <c r="D324" s="185" t="s">
        <v>136</v>
      </c>
      <c r="E324" s="186" t="s">
        <v>586</v>
      </c>
      <c r="F324" s="187" t="s">
        <v>587</v>
      </c>
      <c r="G324" s="188" t="s">
        <v>215</v>
      </c>
      <c r="H324" s="189">
        <v>3.92</v>
      </c>
      <c r="I324" s="190"/>
      <c r="J324" s="191">
        <f>ROUND(I324*H324,2)</f>
        <v>0</v>
      </c>
      <c r="K324" s="187" t="s">
        <v>140</v>
      </c>
      <c r="L324" s="59"/>
      <c r="M324" s="192" t="s">
        <v>21</v>
      </c>
      <c r="N324" s="193" t="s">
        <v>43</v>
      </c>
      <c r="O324" s="40"/>
      <c r="P324" s="194">
        <f>O324*H324</f>
        <v>0</v>
      </c>
      <c r="Q324" s="194">
        <v>0</v>
      </c>
      <c r="R324" s="194">
        <f>Q324*H324</f>
        <v>0</v>
      </c>
      <c r="S324" s="194">
        <v>0.088</v>
      </c>
      <c r="T324" s="195">
        <f>S324*H324</f>
        <v>0.34496</v>
      </c>
      <c r="AR324" s="22" t="s">
        <v>141</v>
      </c>
      <c r="AT324" s="22" t="s">
        <v>136</v>
      </c>
      <c r="AU324" s="22" t="s">
        <v>84</v>
      </c>
      <c r="AY324" s="22" t="s">
        <v>134</v>
      </c>
      <c r="BE324" s="196">
        <f>IF(N324="základní",J324,0)</f>
        <v>0</v>
      </c>
      <c r="BF324" s="196">
        <f>IF(N324="snížená",J324,0)</f>
        <v>0</v>
      </c>
      <c r="BG324" s="196">
        <f>IF(N324="zákl. přenesená",J324,0)</f>
        <v>0</v>
      </c>
      <c r="BH324" s="196">
        <f>IF(N324="sníž. přenesená",J324,0)</f>
        <v>0</v>
      </c>
      <c r="BI324" s="196">
        <f>IF(N324="nulová",J324,0)</f>
        <v>0</v>
      </c>
      <c r="BJ324" s="22" t="s">
        <v>77</v>
      </c>
      <c r="BK324" s="196">
        <f>ROUND(I324*H324,2)</f>
        <v>0</v>
      </c>
      <c r="BL324" s="22" t="s">
        <v>141</v>
      </c>
      <c r="BM324" s="22" t="s">
        <v>588</v>
      </c>
    </row>
    <row r="325" spans="2:47" s="1" customFormat="1" ht="27">
      <c r="B325" s="39"/>
      <c r="C325" s="61"/>
      <c r="D325" s="197" t="s">
        <v>143</v>
      </c>
      <c r="E325" s="61"/>
      <c r="F325" s="198" t="s">
        <v>584</v>
      </c>
      <c r="G325" s="61"/>
      <c r="H325" s="61"/>
      <c r="I325" s="156"/>
      <c r="J325" s="61"/>
      <c r="K325" s="61"/>
      <c r="L325" s="59"/>
      <c r="M325" s="199"/>
      <c r="N325" s="40"/>
      <c r="O325" s="40"/>
      <c r="P325" s="40"/>
      <c r="Q325" s="40"/>
      <c r="R325" s="40"/>
      <c r="S325" s="40"/>
      <c r="T325" s="76"/>
      <c r="AT325" s="22" t="s">
        <v>143</v>
      </c>
      <c r="AU325" s="22" t="s">
        <v>84</v>
      </c>
    </row>
    <row r="326" spans="2:65" s="1" customFormat="1" ht="25.5" customHeight="1">
      <c r="B326" s="39"/>
      <c r="C326" s="185" t="s">
        <v>589</v>
      </c>
      <c r="D326" s="185" t="s">
        <v>136</v>
      </c>
      <c r="E326" s="186" t="s">
        <v>590</v>
      </c>
      <c r="F326" s="187" t="s">
        <v>591</v>
      </c>
      <c r="G326" s="188" t="s">
        <v>139</v>
      </c>
      <c r="H326" s="189">
        <v>2.844</v>
      </c>
      <c r="I326" s="190"/>
      <c r="J326" s="191">
        <f>ROUND(I326*H326,2)</f>
        <v>0</v>
      </c>
      <c r="K326" s="187" t="s">
        <v>140</v>
      </c>
      <c r="L326" s="59"/>
      <c r="M326" s="192" t="s">
        <v>21</v>
      </c>
      <c r="N326" s="193" t="s">
        <v>43</v>
      </c>
      <c r="O326" s="40"/>
      <c r="P326" s="194">
        <f>O326*H326</f>
        <v>0</v>
      </c>
      <c r="Q326" s="194">
        <v>0</v>
      </c>
      <c r="R326" s="194">
        <f>Q326*H326</f>
        <v>0</v>
      </c>
      <c r="S326" s="194">
        <v>2</v>
      </c>
      <c r="T326" s="195">
        <f>S326*H326</f>
        <v>5.688</v>
      </c>
      <c r="AR326" s="22" t="s">
        <v>141</v>
      </c>
      <c r="AT326" s="22" t="s">
        <v>136</v>
      </c>
      <c r="AU326" s="22" t="s">
        <v>84</v>
      </c>
      <c r="AY326" s="22" t="s">
        <v>134</v>
      </c>
      <c r="BE326" s="196">
        <f>IF(N326="základní",J326,0)</f>
        <v>0</v>
      </c>
      <c r="BF326" s="196">
        <f>IF(N326="snížená",J326,0)</f>
        <v>0</v>
      </c>
      <c r="BG326" s="196">
        <f>IF(N326="zákl. přenesená",J326,0)</f>
        <v>0</v>
      </c>
      <c r="BH326" s="196">
        <f>IF(N326="sníž. přenesená",J326,0)</f>
        <v>0</v>
      </c>
      <c r="BI326" s="196">
        <f>IF(N326="nulová",J326,0)</f>
        <v>0</v>
      </c>
      <c r="BJ326" s="22" t="s">
        <v>77</v>
      </c>
      <c r="BK326" s="196">
        <f>ROUND(I326*H326,2)</f>
        <v>0</v>
      </c>
      <c r="BL326" s="22" t="s">
        <v>141</v>
      </c>
      <c r="BM326" s="22" t="s">
        <v>592</v>
      </c>
    </row>
    <row r="327" spans="2:51" s="11" customFormat="1" ht="13.5">
      <c r="B327" s="200"/>
      <c r="C327" s="201"/>
      <c r="D327" s="197" t="s">
        <v>145</v>
      </c>
      <c r="E327" s="202" t="s">
        <v>21</v>
      </c>
      <c r="F327" s="203" t="s">
        <v>593</v>
      </c>
      <c r="G327" s="201"/>
      <c r="H327" s="204">
        <v>1.68</v>
      </c>
      <c r="I327" s="205"/>
      <c r="J327" s="201"/>
      <c r="K327" s="201"/>
      <c r="L327" s="206"/>
      <c r="M327" s="207"/>
      <c r="N327" s="208"/>
      <c r="O327" s="208"/>
      <c r="P327" s="208"/>
      <c r="Q327" s="208"/>
      <c r="R327" s="208"/>
      <c r="S327" s="208"/>
      <c r="T327" s="209"/>
      <c r="AT327" s="210" t="s">
        <v>145</v>
      </c>
      <c r="AU327" s="210" t="s">
        <v>84</v>
      </c>
      <c r="AV327" s="11" t="s">
        <v>84</v>
      </c>
      <c r="AW327" s="11" t="s">
        <v>35</v>
      </c>
      <c r="AX327" s="11" t="s">
        <v>72</v>
      </c>
      <c r="AY327" s="210" t="s">
        <v>134</v>
      </c>
    </row>
    <row r="328" spans="2:51" s="11" customFormat="1" ht="13.5">
      <c r="B328" s="200"/>
      <c r="C328" s="201"/>
      <c r="D328" s="197" t="s">
        <v>145</v>
      </c>
      <c r="E328" s="202" t="s">
        <v>21</v>
      </c>
      <c r="F328" s="203" t="s">
        <v>594</v>
      </c>
      <c r="G328" s="201"/>
      <c r="H328" s="204">
        <v>0.924</v>
      </c>
      <c r="I328" s="205"/>
      <c r="J328" s="201"/>
      <c r="K328" s="201"/>
      <c r="L328" s="206"/>
      <c r="M328" s="207"/>
      <c r="N328" s="208"/>
      <c r="O328" s="208"/>
      <c r="P328" s="208"/>
      <c r="Q328" s="208"/>
      <c r="R328" s="208"/>
      <c r="S328" s="208"/>
      <c r="T328" s="209"/>
      <c r="AT328" s="210" t="s">
        <v>145</v>
      </c>
      <c r="AU328" s="210" t="s">
        <v>84</v>
      </c>
      <c r="AV328" s="11" t="s">
        <v>84</v>
      </c>
      <c r="AW328" s="11" t="s">
        <v>35</v>
      </c>
      <c r="AX328" s="11" t="s">
        <v>72</v>
      </c>
      <c r="AY328" s="210" t="s">
        <v>134</v>
      </c>
    </row>
    <row r="329" spans="2:51" s="11" customFormat="1" ht="13.5">
      <c r="B329" s="200"/>
      <c r="C329" s="201"/>
      <c r="D329" s="197" t="s">
        <v>145</v>
      </c>
      <c r="E329" s="202" t="s">
        <v>21</v>
      </c>
      <c r="F329" s="203" t="s">
        <v>595</v>
      </c>
      <c r="G329" s="201"/>
      <c r="H329" s="204">
        <v>0.24</v>
      </c>
      <c r="I329" s="205"/>
      <c r="J329" s="201"/>
      <c r="K329" s="201"/>
      <c r="L329" s="206"/>
      <c r="M329" s="207"/>
      <c r="N329" s="208"/>
      <c r="O329" s="208"/>
      <c r="P329" s="208"/>
      <c r="Q329" s="208"/>
      <c r="R329" s="208"/>
      <c r="S329" s="208"/>
      <c r="T329" s="209"/>
      <c r="AT329" s="210" t="s">
        <v>145</v>
      </c>
      <c r="AU329" s="210" t="s">
        <v>84</v>
      </c>
      <c r="AV329" s="11" t="s">
        <v>84</v>
      </c>
      <c r="AW329" s="11" t="s">
        <v>35</v>
      </c>
      <c r="AX329" s="11" t="s">
        <v>72</v>
      </c>
      <c r="AY329" s="210" t="s">
        <v>134</v>
      </c>
    </row>
    <row r="330" spans="2:65" s="1" customFormat="1" ht="38.25" customHeight="1">
      <c r="B330" s="39"/>
      <c r="C330" s="185" t="s">
        <v>596</v>
      </c>
      <c r="D330" s="185" t="s">
        <v>136</v>
      </c>
      <c r="E330" s="186" t="s">
        <v>597</v>
      </c>
      <c r="F330" s="187" t="s">
        <v>598</v>
      </c>
      <c r="G330" s="188" t="s">
        <v>139</v>
      </c>
      <c r="H330" s="189">
        <v>27.235</v>
      </c>
      <c r="I330" s="190"/>
      <c r="J330" s="191">
        <f>ROUND(I330*H330,2)</f>
        <v>0</v>
      </c>
      <c r="K330" s="187" t="s">
        <v>140</v>
      </c>
      <c r="L330" s="59"/>
      <c r="M330" s="192" t="s">
        <v>21</v>
      </c>
      <c r="N330" s="193" t="s">
        <v>43</v>
      </c>
      <c r="O330" s="40"/>
      <c r="P330" s="194">
        <f>O330*H330</f>
        <v>0</v>
      </c>
      <c r="Q330" s="194">
        <v>0</v>
      </c>
      <c r="R330" s="194">
        <f>Q330*H330</f>
        <v>0</v>
      </c>
      <c r="S330" s="194">
        <v>0.65</v>
      </c>
      <c r="T330" s="195">
        <f>S330*H330</f>
        <v>17.70275</v>
      </c>
      <c r="AR330" s="22" t="s">
        <v>141</v>
      </c>
      <c r="AT330" s="22" t="s">
        <v>136</v>
      </c>
      <c r="AU330" s="22" t="s">
        <v>84</v>
      </c>
      <c r="AY330" s="22" t="s">
        <v>134</v>
      </c>
      <c r="BE330" s="196">
        <f>IF(N330="základní",J330,0)</f>
        <v>0</v>
      </c>
      <c r="BF330" s="196">
        <f>IF(N330="snížená",J330,0)</f>
        <v>0</v>
      </c>
      <c r="BG330" s="196">
        <f>IF(N330="zákl. přenesená",J330,0)</f>
        <v>0</v>
      </c>
      <c r="BH330" s="196">
        <f>IF(N330="sníž. přenesená",J330,0)</f>
        <v>0</v>
      </c>
      <c r="BI330" s="196">
        <f>IF(N330="nulová",J330,0)</f>
        <v>0</v>
      </c>
      <c r="BJ330" s="22" t="s">
        <v>77</v>
      </c>
      <c r="BK330" s="196">
        <f>ROUND(I330*H330,2)</f>
        <v>0</v>
      </c>
      <c r="BL330" s="22" t="s">
        <v>141</v>
      </c>
      <c r="BM330" s="22" t="s">
        <v>599</v>
      </c>
    </row>
    <row r="331" spans="2:47" s="1" customFormat="1" ht="189">
      <c r="B331" s="39"/>
      <c r="C331" s="61"/>
      <c r="D331" s="197" t="s">
        <v>143</v>
      </c>
      <c r="E331" s="61"/>
      <c r="F331" s="198" t="s">
        <v>600</v>
      </c>
      <c r="G331" s="61"/>
      <c r="H331" s="61"/>
      <c r="I331" s="156"/>
      <c r="J331" s="61"/>
      <c r="K331" s="61"/>
      <c r="L331" s="59"/>
      <c r="M331" s="199"/>
      <c r="N331" s="40"/>
      <c r="O331" s="40"/>
      <c r="P331" s="40"/>
      <c r="Q331" s="40"/>
      <c r="R331" s="40"/>
      <c r="S331" s="40"/>
      <c r="T331" s="76"/>
      <c r="AT331" s="22" t="s">
        <v>143</v>
      </c>
      <c r="AU331" s="22" t="s">
        <v>84</v>
      </c>
    </row>
    <row r="332" spans="2:51" s="11" customFormat="1" ht="13.5">
      <c r="B332" s="200"/>
      <c r="C332" s="201"/>
      <c r="D332" s="197" t="s">
        <v>145</v>
      </c>
      <c r="E332" s="202" t="s">
        <v>21</v>
      </c>
      <c r="F332" s="203" t="s">
        <v>601</v>
      </c>
      <c r="G332" s="201"/>
      <c r="H332" s="204">
        <v>19.75</v>
      </c>
      <c r="I332" s="205"/>
      <c r="J332" s="201"/>
      <c r="K332" s="201"/>
      <c r="L332" s="206"/>
      <c r="M332" s="207"/>
      <c r="N332" s="208"/>
      <c r="O332" s="208"/>
      <c r="P332" s="208"/>
      <c r="Q332" s="208"/>
      <c r="R332" s="208"/>
      <c r="S332" s="208"/>
      <c r="T332" s="209"/>
      <c r="AT332" s="210" t="s">
        <v>145</v>
      </c>
      <c r="AU332" s="210" t="s">
        <v>84</v>
      </c>
      <c r="AV332" s="11" t="s">
        <v>84</v>
      </c>
      <c r="AW332" s="11" t="s">
        <v>35</v>
      </c>
      <c r="AX332" s="11" t="s">
        <v>72</v>
      </c>
      <c r="AY332" s="210" t="s">
        <v>134</v>
      </c>
    </row>
    <row r="333" spans="2:51" s="11" customFormat="1" ht="13.5">
      <c r="B333" s="200"/>
      <c r="C333" s="201"/>
      <c r="D333" s="197" t="s">
        <v>145</v>
      </c>
      <c r="E333" s="202" t="s">
        <v>21</v>
      </c>
      <c r="F333" s="203" t="s">
        <v>602</v>
      </c>
      <c r="G333" s="201"/>
      <c r="H333" s="204">
        <v>7.485</v>
      </c>
      <c r="I333" s="205"/>
      <c r="J333" s="201"/>
      <c r="K333" s="201"/>
      <c r="L333" s="206"/>
      <c r="M333" s="207"/>
      <c r="N333" s="208"/>
      <c r="O333" s="208"/>
      <c r="P333" s="208"/>
      <c r="Q333" s="208"/>
      <c r="R333" s="208"/>
      <c r="S333" s="208"/>
      <c r="T333" s="209"/>
      <c r="AT333" s="210" t="s">
        <v>145</v>
      </c>
      <c r="AU333" s="210" t="s">
        <v>84</v>
      </c>
      <c r="AV333" s="11" t="s">
        <v>84</v>
      </c>
      <c r="AW333" s="11" t="s">
        <v>35</v>
      </c>
      <c r="AX333" s="11" t="s">
        <v>72</v>
      </c>
      <c r="AY333" s="210" t="s">
        <v>134</v>
      </c>
    </row>
    <row r="334" spans="2:63" s="10" customFormat="1" ht="29.85" customHeight="1">
      <c r="B334" s="169"/>
      <c r="C334" s="170"/>
      <c r="D334" s="171" t="s">
        <v>71</v>
      </c>
      <c r="E334" s="183" t="s">
        <v>603</v>
      </c>
      <c r="F334" s="183" t="s">
        <v>604</v>
      </c>
      <c r="G334" s="170"/>
      <c r="H334" s="170"/>
      <c r="I334" s="173"/>
      <c r="J334" s="184">
        <f>BK334</f>
        <v>0</v>
      </c>
      <c r="K334" s="170"/>
      <c r="L334" s="175"/>
      <c r="M334" s="176"/>
      <c r="N334" s="177"/>
      <c r="O334" s="177"/>
      <c r="P334" s="178">
        <f>SUM(P335:P351)</f>
        <v>0</v>
      </c>
      <c r="Q334" s="177"/>
      <c r="R334" s="178">
        <f>SUM(R335:R351)</f>
        <v>0</v>
      </c>
      <c r="S334" s="177"/>
      <c r="T334" s="179">
        <f>SUM(T335:T351)</f>
        <v>0</v>
      </c>
      <c r="AR334" s="180" t="s">
        <v>77</v>
      </c>
      <c r="AT334" s="181" t="s">
        <v>71</v>
      </c>
      <c r="AU334" s="181" t="s">
        <v>77</v>
      </c>
      <c r="AY334" s="180" t="s">
        <v>134</v>
      </c>
      <c r="BK334" s="182">
        <f>SUM(BK335:BK351)</f>
        <v>0</v>
      </c>
    </row>
    <row r="335" spans="2:65" s="1" customFormat="1" ht="25.5" customHeight="1">
      <c r="B335" s="39"/>
      <c r="C335" s="185" t="s">
        <v>605</v>
      </c>
      <c r="D335" s="185" t="s">
        <v>136</v>
      </c>
      <c r="E335" s="186" t="s">
        <v>606</v>
      </c>
      <c r="F335" s="187" t="s">
        <v>607</v>
      </c>
      <c r="G335" s="188" t="s">
        <v>204</v>
      </c>
      <c r="H335" s="189">
        <v>43.846</v>
      </c>
      <c r="I335" s="190"/>
      <c r="J335" s="191">
        <f>ROUND(I335*H335,2)</f>
        <v>0</v>
      </c>
      <c r="K335" s="187" t="s">
        <v>140</v>
      </c>
      <c r="L335" s="59"/>
      <c r="M335" s="192" t="s">
        <v>21</v>
      </c>
      <c r="N335" s="193" t="s">
        <v>43</v>
      </c>
      <c r="O335" s="40"/>
      <c r="P335" s="194">
        <f>O335*H335</f>
        <v>0</v>
      </c>
      <c r="Q335" s="194">
        <v>0</v>
      </c>
      <c r="R335" s="194">
        <f>Q335*H335</f>
        <v>0</v>
      </c>
      <c r="S335" s="194">
        <v>0</v>
      </c>
      <c r="T335" s="195">
        <f>S335*H335</f>
        <v>0</v>
      </c>
      <c r="AR335" s="22" t="s">
        <v>141</v>
      </c>
      <c r="AT335" s="22" t="s">
        <v>136</v>
      </c>
      <c r="AU335" s="22" t="s">
        <v>84</v>
      </c>
      <c r="AY335" s="22" t="s">
        <v>134</v>
      </c>
      <c r="BE335" s="196">
        <f>IF(N335="základní",J335,0)</f>
        <v>0</v>
      </c>
      <c r="BF335" s="196">
        <f>IF(N335="snížená",J335,0)</f>
        <v>0</v>
      </c>
      <c r="BG335" s="196">
        <f>IF(N335="zákl. přenesená",J335,0)</f>
        <v>0</v>
      </c>
      <c r="BH335" s="196">
        <f>IF(N335="sníž. přenesená",J335,0)</f>
        <v>0</v>
      </c>
      <c r="BI335" s="196">
        <f>IF(N335="nulová",J335,0)</f>
        <v>0</v>
      </c>
      <c r="BJ335" s="22" t="s">
        <v>77</v>
      </c>
      <c r="BK335" s="196">
        <f>ROUND(I335*H335,2)</f>
        <v>0</v>
      </c>
      <c r="BL335" s="22" t="s">
        <v>141</v>
      </c>
      <c r="BM335" s="22" t="s">
        <v>608</v>
      </c>
    </row>
    <row r="336" spans="2:47" s="1" customFormat="1" ht="81">
      <c r="B336" s="39"/>
      <c r="C336" s="61"/>
      <c r="D336" s="197" t="s">
        <v>143</v>
      </c>
      <c r="E336" s="61"/>
      <c r="F336" s="198" t="s">
        <v>609</v>
      </c>
      <c r="G336" s="61"/>
      <c r="H336" s="61"/>
      <c r="I336" s="156"/>
      <c r="J336" s="61"/>
      <c r="K336" s="61"/>
      <c r="L336" s="59"/>
      <c r="M336" s="199"/>
      <c r="N336" s="40"/>
      <c r="O336" s="40"/>
      <c r="P336" s="40"/>
      <c r="Q336" s="40"/>
      <c r="R336" s="40"/>
      <c r="S336" s="40"/>
      <c r="T336" s="76"/>
      <c r="AT336" s="22" t="s">
        <v>143</v>
      </c>
      <c r="AU336" s="22" t="s">
        <v>84</v>
      </c>
    </row>
    <row r="337" spans="2:65" s="1" customFormat="1" ht="25.5" customHeight="1">
      <c r="B337" s="39"/>
      <c r="C337" s="185" t="s">
        <v>610</v>
      </c>
      <c r="D337" s="185" t="s">
        <v>136</v>
      </c>
      <c r="E337" s="186" t="s">
        <v>611</v>
      </c>
      <c r="F337" s="187" t="s">
        <v>612</v>
      </c>
      <c r="G337" s="188" t="s">
        <v>204</v>
      </c>
      <c r="H337" s="189">
        <v>438.46</v>
      </c>
      <c r="I337" s="190"/>
      <c r="J337" s="191">
        <f>ROUND(I337*H337,2)</f>
        <v>0</v>
      </c>
      <c r="K337" s="187" t="s">
        <v>140</v>
      </c>
      <c r="L337" s="59"/>
      <c r="M337" s="192" t="s">
        <v>21</v>
      </c>
      <c r="N337" s="193" t="s">
        <v>43</v>
      </c>
      <c r="O337" s="40"/>
      <c r="P337" s="194">
        <f>O337*H337</f>
        <v>0</v>
      </c>
      <c r="Q337" s="194">
        <v>0</v>
      </c>
      <c r="R337" s="194">
        <f>Q337*H337</f>
        <v>0</v>
      </c>
      <c r="S337" s="194">
        <v>0</v>
      </c>
      <c r="T337" s="195">
        <f>S337*H337</f>
        <v>0</v>
      </c>
      <c r="AR337" s="22" t="s">
        <v>141</v>
      </c>
      <c r="AT337" s="22" t="s">
        <v>136</v>
      </c>
      <c r="AU337" s="22" t="s">
        <v>84</v>
      </c>
      <c r="AY337" s="22" t="s">
        <v>134</v>
      </c>
      <c r="BE337" s="196">
        <f>IF(N337="základní",J337,0)</f>
        <v>0</v>
      </c>
      <c r="BF337" s="196">
        <f>IF(N337="snížená",J337,0)</f>
        <v>0</v>
      </c>
      <c r="BG337" s="196">
        <f>IF(N337="zákl. přenesená",J337,0)</f>
        <v>0</v>
      </c>
      <c r="BH337" s="196">
        <f>IF(N337="sníž. přenesená",J337,0)</f>
        <v>0</v>
      </c>
      <c r="BI337" s="196">
        <f>IF(N337="nulová",J337,0)</f>
        <v>0</v>
      </c>
      <c r="BJ337" s="22" t="s">
        <v>77</v>
      </c>
      <c r="BK337" s="196">
        <f>ROUND(I337*H337,2)</f>
        <v>0</v>
      </c>
      <c r="BL337" s="22" t="s">
        <v>141</v>
      </c>
      <c r="BM337" s="22" t="s">
        <v>613</v>
      </c>
    </row>
    <row r="338" spans="2:47" s="1" customFormat="1" ht="81">
      <c r="B338" s="39"/>
      <c r="C338" s="61"/>
      <c r="D338" s="197" t="s">
        <v>143</v>
      </c>
      <c r="E338" s="61"/>
      <c r="F338" s="198" t="s">
        <v>609</v>
      </c>
      <c r="G338" s="61"/>
      <c r="H338" s="61"/>
      <c r="I338" s="156"/>
      <c r="J338" s="61"/>
      <c r="K338" s="61"/>
      <c r="L338" s="59"/>
      <c r="M338" s="199"/>
      <c r="N338" s="40"/>
      <c r="O338" s="40"/>
      <c r="P338" s="40"/>
      <c r="Q338" s="40"/>
      <c r="R338" s="40"/>
      <c r="S338" s="40"/>
      <c r="T338" s="76"/>
      <c r="AT338" s="22" t="s">
        <v>143</v>
      </c>
      <c r="AU338" s="22" t="s">
        <v>84</v>
      </c>
    </row>
    <row r="339" spans="2:51" s="11" customFormat="1" ht="13.5">
      <c r="B339" s="200"/>
      <c r="C339" s="201"/>
      <c r="D339" s="197" t="s">
        <v>145</v>
      </c>
      <c r="E339" s="201"/>
      <c r="F339" s="203" t="s">
        <v>614</v>
      </c>
      <c r="G339" s="201"/>
      <c r="H339" s="204">
        <v>438.46</v>
      </c>
      <c r="I339" s="205"/>
      <c r="J339" s="201"/>
      <c r="K339" s="201"/>
      <c r="L339" s="206"/>
      <c r="M339" s="207"/>
      <c r="N339" s="208"/>
      <c r="O339" s="208"/>
      <c r="P339" s="208"/>
      <c r="Q339" s="208"/>
      <c r="R339" s="208"/>
      <c r="S339" s="208"/>
      <c r="T339" s="209"/>
      <c r="AT339" s="210" t="s">
        <v>145</v>
      </c>
      <c r="AU339" s="210" t="s">
        <v>84</v>
      </c>
      <c r="AV339" s="11" t="s">
        <v>84</v>
      </c>
      <c r="AW339" s="11" t="s">
        <v>6</v>
      </c>
      <c r="AX339" s="11" t="s">
        <v>77</v>
      </c>
      <c r="AY339" s="210" t="s">
        <v>134</v>
      </c>
    </row>
    <row r="340" spans="2:65" s="1" customFormat="1" ht="25.5" customHeight="1">
      <c r="B340" s="39"/>
      <c r="C340" s="185" t="s">
        <v>615</v>
      </c>
      <c r="D340" s="185" t="s">
        <v>136</v>
      </c>
      <c r="E340" s="186" t="s">
        <v>616</v>
      </c>
      <c r="F340" s="187" t="s">
        <v>617</v>
      </c>
      <c r="G340" s="188" t="s">
        <v>204</v>
      </c>
      <c r="H340" s="189">
        <v>32.147</v>
      </c>
      <c r="I340" s="190"/>
      <c r="J340" s="191">
        <f>ROUND(I340*H340,2)</f>
        <v>0</v>
      </c>
      <c r="K340" s="187" t="s">
        <v>140</v>
      </c>
      <c r="L340" s="59"/>
      <c r="M340" s="192" t="s">
        <v>21</v>
      </c>
      <c r="N340" s="193" t="s">
        <v>43</v>
      </c>
      <c r="O340" s="40"/>
      <c r="P340" s="194">
        <f>O340*H340</f>
        <v>0</v>
      </c>
      <c r="Q340" s="194">
        <v>0</v>
      </c>
      <c r="R340" s="194">
        <f>Q340*H340</f>
        <v>0</v>
      </c>
      <c r="S340" s="194">
        <v>0</v>
      </c>
      <c r="T340" s="195">
        <f>S340*H340</f>
        <v>0</v>
      </c>
      <c r="AR340" s="22" t="s">
        <v>141</v>
      </c>
      <c r="AT340" s="22" t="s">
        <v>136</v>
      </c>
      <c r="AU340" s="22" t="s">
        <v>84</v>
      </c>
      <c r="AY340" s="22" t="s">
        <v>134</v>
      </c>
      <c r="BE340" s="196">
        <f>IF(N340="základní",J340,0)</f>
        <v>0</v>
      </c>
      <c r="BF340" s="196">
        <f>IF(N340="snížená",J340,0)</f>
        <v>0</v>
      </c>
      <c r="BG340" s="196">
        <f>IF(N340="zákl. přenesená",J340,0)</f>
        <v>0</v>
      </c>
      <c r="BH340" s="196">
        <f>IF(N340="sníž. přenesená",J340,0)</f>
        <v>0</v>
      </c>
      <c r="BI340" s="196">
        <f>IF(N340="nulová",J340,0)</f>
        <v>0</v>
      </c>
      <c r="BJ340" s="22" t="s">
        <v>77</v>
      </c>
      <c r="BK340" s="196">
        <f>ROUND(I340*H340,2)</f>
        <v>0</v>
      </c>
      <c r="BL340" s="22" t="s">
        <v>141</v>
      </c>
      <c r="BM340" s="22" t="s">
        <v>618</v>
      </c>
    </row>
    <row r="341" spans="2:47" s="1" customFormat="1" ht="81">
      <c r="B341" s="39"/>
      <c r="C341" s="61"/>
      <c r="D341" s="197" t="s">
        <v>143</v>
      </c>
      <c r="E341" s="61"/>
      <c r="F341" s="198" t="s">
        <v>619</v>
      </c>
      <c r="G341" s="61"/>
      <c r="H341" s="61"/>
      <c r="I341" s="156"/>
      <c r="J341" s="61"/>
      <c r="K341" s="61"/>
      <c r="L341" s="59"/>
      <c r="M341" s="199"/>
      <c r="N341" s="40"/>
      <c r="O341" s="40"/>
      <c r="P341" s="40"/>
      <c r="Q341" s="40"/>
      <c r="R341" s="40"/>
      <c r="S341" s="40"/>
      <c r="T341" s="76"/>
      <c r="AT341" s="22" t="s">
        <v>143</v>
      </c>
      <c r="AU341" s="22" t="s">
        <v>84</v>
      </c>
    </row>
    <row r="342" spans="2:51" s="11" customFormat="1" ht="13.5">
      <c r="B342" s="200"/>
      <c r="C342" s="201"/>
      <c r="D342" s="197" t="s">
        <v>145</v>
      </c>
      <c r="E342" s="202" t="s">
        <v>21</v>
      </c>
      <c r="F342" s="203" t="s">
        <v>620</v>
      </c>
      <c r="G342" s="201"/>
      <c r="H342" s="204">
        <v>32.147</v>
      </c>
      <c r="I342" s="205"/>
      <c r="J342" s="201"/>
      <c r="K342" s="201"/>
      <c r="L342" s="206"/>
      <c r="M342" s="207"/>
      <c r="N342" s="208"/>
      <c r="O342" s="208"/>
      <c r="P342" s="208"/>
      <c r="Q342" s="208"/>
      <c r="R342" s="208"/>
      <c r="S342" s="208"/>
      <c r="T342" s="209"/>
      <c r="AT342" s="210" t="s">
        <v>145</v>
      </c>
      <c r="AU342" s="210" t="s">
        <v>84</v>
      </c>
      <c r="AV342" s="11" t="s">
        <v>84</v>
      </c>
      <c r="AW342" s="11" t="s">
        <v>35</v>
      </c>
      <c r="AX342" s="11" t="s">
        <v>72</v>
      </c>
      <c r="AY342" s="210" t="s">
        <v>134</v>
      </c>
    </row>
    <row r="343" spans="2:65" s="1" customFormat="1" ht="25.5" customHeight="1">
      <c r="B343" s="39"/>
      <c r="C343" s="185" t="s">
        <v>621</v>
      </c>
      <c r="D343" s="185" t="s">
        <v>136</v>
      </c>
      <c r="E343" s="186" t="s">
        <v>622</v>
      </c>
      <c r="F343" s="187" t="s">
        <v>623</v>
      </c>
      <c r="G343" s="188" t="s">
        <v>204</v>
      </c>
      <c r="H343" s="189">
        <v>0.1</v>
      </c>
      <c r="I343" s="190"/>
      <c r="J343" s="191">
        <f>ROUND(I343*H343,2)</f>
        <v>0</v>
      </c>
      <c r="K343" s="187" t="s">
        <v>140</v>
      </c>
      <c r="L343" s="59"/>
      <c r="M343" s="192" t="s">
        <v>21</v>
      </c>
      <c r="N343" s="193" t="s">
        <v>43</v>
      </c>
      <c r="O343" s="40"/>
      <c r="P343" s="194">
        <f>O343*H343</f>
        <v>0</v>
      </c>
      <c r="Q343" s="194">
        <v>0</v>
      </c>
      <c r="R343" s="194">
        <f>Q343*H343</f>
        <v>0</v>
      </c>
      <c r="S343" s="194">
        <v>0</v>
      </c>
      <c r="T343" s="195">
        <f>S343*H343</f>
        <v>0</v>
      </c>
      <c r="AR343" s="22" t="s">
        <v>141</v>
      </c>
      <c r="AT343" s="22" t="s">
        <v>136</v>
      </c>
      <c r="AU343" s="22" t="s">
        <v>84</v>
      </c>
      <c r="AY343" s="22" t="s">
        <v>134</v>
      </c>
      <c r="BE343" s="196">
        <f>IF(N343="základní",J343,0)</f>
        <v>0</v>
      </c>
      <c r="BF343" s="196">
        <f>IF(N343="snížená",J343,0)</f>
        <v>0</v>
      </c>
      <c r="BG343" s="196">
        <f>IF(N343="zákl. přenesená",J343,0)</f>
        <v>0</v>
      </c>
      <c r="BH343" s="196">
        <f>IF(N343="sníž. přenesená",J343,0)</f>
        <v>0</v>
      </c>
      <c r="BI343" s="196">
        <f>IF(N343="nulová",J343,0)</f>
        <v>0</v>
      </c>
      <c r="BJ343" s="22" t="s">
        <v>77</v>
      </c>
      <c r="BK343" s="196">
        <f>ROUND(I343*H343,2)</f>
        <v>0</v>
      </c>
      <c r="BL343" s="22" t="s">
        <v>141</v>
      </c>
      <c r="BM343" s="22" t="s">
        <v>624</v>
      </c>
    </row>
    <row r="344" spans="2:47" s="1" customFormat="1" ht="81">
      <c r="B344" s="39"/>
      <c r="C344" s="61"/>
      <c r="D344" s="197" t="s">
        <v>143</v>
      </c>
      <c r="E344" s="61"/>
      <c r="F344" s="198" t="s">
        <v>619</v>
      </c>
      <c r="G344" s="61"/>
      <c r="H344" s="61"/>
      <c r="I344" s="156"/>
      <c r="J344" s="61"/>
      <c r="K344" s="61"/>
      <c r="L344" s="59"/>
      <c r="M344" s="199"/>
      <c r="N344" s="40"/>
      <c r="O344" s="40"/>
      <c r="P344" s="40"/>
      <c r="Q344" s="40"/>
      <c r="R344" s="40"/>
      <c r="S344" s="40"/>
      <c r="T344" s="76"/>
      <c r="AT344" s="22" t="s">
        <v>143</v>
      </c>
      <c r="AU344" s="22" t="s">
        <v>84</v>
      </c>
    </row>
    <row r="345" spans="2:51" s="11" customFormat="1" ht="13.5">
      <c r="B345" s="200"/>
      <c r="C345" s="201"/>
      <c r="D345" s="197" t="s">
        <v>145</v>
      </c>
      <c r="E345" s="202" t="s">
        <v>21</v>
      </c>
      <c r="F345" s="203" t="s">
        <v>625</v>
      </c>
      <c r="G345" s="201"/>
      <c r="H345" s="204">
        <v>0.1</v>
      </c>
      <c r="I345" s="205"/>
      <c r="J345" s="201"/>
      <c r="K345" s="201"/>
      <c r="L345" s="206"/>
      <c r="M345" s="207"/>
      <c r="N345" s="208"/>
      <c r="O345" s="208"/>
      <c r="P345" s="208"/>
      <c r="Q345" s="208"/>
      <c r="R345" s="208"/>
      <c r="S345" s="208"/>
      <c r="T345" s="209"/>
      <c r="AT345" s="210" t="s">
        <v>145</v>
      </c>
      <c r="AU345" s="210" t="s">
        <v>84</v>
      </c>
      <c r="AV345" s="11" t="s">
        <v>84</v>
      </c>
      <c r="AW345" s="11" t="s">
        <v>35</v>
      </c>
      <c r="AX345" s="11" t="s">
        <v>72</v>
      </c>
      <c r="AY345" s="210" t="s">
        <v>134</v>
      </c>
    </row>
    <row r="346" spans="2:65" s="1" customFormat="1" ht="25.5" customHeight="1">
      <c r="B346" s="39"/>
      <c r="C346" s="185" t="s">
        <v>626</v>
      </c>
      <c r="D346" s="185" t="s">
        <v>136</v>
      </c>
      <c r="E346" s="186" t="s">
        <v>627</v>
      </c>
      <c r="F346" s="187" t="s">
        <v>628</v>
      </c>
      <c r="G346" s="188" t="s">
        <v>204</v>
      </c>
      <c r="H346" s="189">
        <v>3.756</v>
      </c>
      <c r="I346" s="190"/>
      <c r="J346" s="191">
        <f>ROUND(I346*H346,2)</f>
        <v>0</v>
      </c>
      <c r="K346" s="187" t="s">
        <v>140</v>
      </c>
      <c r="L346" s="59"/>
      <c r="M346" s="192" t="s">
        <v>21</v>
      </c>
      <c r="N346" s="193" t="s">
        <v>43</v>
      </c>
      <c r="O346" s="40"/>
      <c r="P346" s="194">
        <f>O346*H346</f>
        <v>0</v>
      </c>
      <c r="Q346" s="194">
        <v>0</v>
      </c>
      <c r="R346" s="194">
        <f>Q346*H346</f>
        <v>0</v>
      </c>
      <c r="S346" s="194">
        <v>0</v>
      </c>
      <c r="T346" s="195">
        <f>S346*H346</f>
        <v>0</v>
      </c>
      <c r="AR346" s="22" t="s">
        <v>141</v>
      </c>
      <c r="AT346" s="22" t="s">
        <v>136</v>
      </c>
      <c r="AU346" s="22" t="s">
        <v>84</v>
      </c>
      <c r="AY346" s="22" t="s">
        <v>134</v>
      </c>
      <c r="BE346" s="196">
        <f>IF(N346="základní",J346,0)</f>
        <v>0</v>
      </c>
      <c r="BF346" s="196">
        <f>IF(N346="snížená",J346,0)</f>
        <v>0</v>
      </c>
      <c r="BG346" s="196">
        <f>IF(N346="zákl. přenesená",J346,0)</f>
        <v>0</v>
      </c>
      <c r="BH346" s="196">
        <f>IF(N346="sníž. přenesená",J346,0)</f>
        <v>0</v>
      </c>
      <c r="BI346" s="196">
        <f>IF(N346="nulová",J346,0)</f>
        <v>0</v>
      </c>
      <c r="BJ346" s="22" t="s">
        <v>77</v>
      </c>
      <c r="BK346" s="196">
        <f>ROUND(I346*H346,2)</f>
        <v>0</v>
      </c>
      <c r="BL346" s="22" t="s">
        <v>141</v>
      </c>
      <c r="BM346" s="22" t="s">
        <v>629</v>
      </c>
    </row>
    <row r="347" spans="2:47" s="1" customFormat="1" ht="81">
      <c r="B347" s="39"/>
      <c r="C347" s="61"/>
      <c r="D347" s="197" t="s">
        <v>143</v>
      </c>
      <c r="E347" s="61"/>
      <c r="F347" s="198" t="s">
        <v>619</v>
      </c>
      <c r="G347" s="61"/>
      <c r="H347" s="61"/>
      <c r="I347" s="156"/>
      <c r="J347" s="61"/>
      <c r="K347" s="61"/>
      <c r="L347" s="59"/>
      <c r="M347" s="199"/>
      <c r="N347" s="40"/>
      <c r="O347" s="40"/>
      <c r="P347" s="40"/>
      <c r="Q347" s="40"/>
      <c r="R347" s="40"/>
      <c r="S347" s="40"/>
      <c r="T347" s="76"/>
      <c r="AT347" s="22" t="s">
        <v>143</v>
      </c>
      <c r="AU347" s="22" t="s">
        <v>84</v>
      </c>
    </row>
    <row r="348" spans="2:51" s="11" customFormat="1" ht="13.5">
      <c r="B348" s="200"/>
      <c r="C348" s="201"/>
      <c r="D348" s="197" t="s">
        <v>145</v>
      </c>
      <c r="E348" s="202" t="s">
        <v>21</v>
      </c>
      <c r="F348" s="203" t="s">
        <v>630</v>
      </c>
      <c r="G348" s="201"/>
      <c r="H348" s="204">
        <v>3.756</v>
      </c>
      <c r="I348" s="205"/>
      <c r="J348" s="201"/>
      <c r="K348" s="201"/>
      <c r="L348" s="206"/>
      <c r="M348" s="207"/>
      <c r="N348" s="208"/>
      <c r="O348" s="208"/>
      <c r="P348" s="208"/>
      <c r="Q348" s="208"/>
      <c r="R348" s="208"/>
      <c r="S348" s="208"/>
      <c r="T348" s="209"/>
      <c r="AT348" s="210" t="s">
        <v>145</v>
      </c>
      <c r="AU348" s="210" t="s">
        <v>84</v>
      </c>
      <c r="AV348" s="11" t="s">
        <v>84</v>
      </c>
      <c r="AW348" s="11" t="s">
        <v>35</v>
      </c>
      <c r="AX348" s="11" t="s">
        <v>72</v>
      </c>
      <c r="AY348" s="210" t="s">
        <v>134</v>
      </c>
    </row>
    <row r="349" spans="2:65" s="1" customFormat="1" ht="25.5" customHeight="1">
      <c r="B349" s="39"/>
      <c r="C349" s="185" t="s">
        <v>631</v>
      </c>
      <c r="D349" s="185" t="s">
        <v>136</v>
      </c>
      <c r="E349" s="186" t="s">
        <v>632</v>
      </c>
      <c r="F349" s="187" t="s">
        <v>633</v>
      </c>
      <c r="G349" s="188" t="s">
        <v>204</v>
      </c>
      <c r="H349" s="189">
        <v>2.263</v>
      </c>
      <c r="I349" s="190"/>
      <c r="J349" s="191">
        <f>ROUND(I349*H349,2)</f>
        <v>0</v>
      </c>
      <c r="K349" s="187" t="s">
        <v>140</v>
      </c>
      <c r="L349" s="59"/>
      <c r="M349" s="192" t="s">
        <v>21</v>
      </c>
      <c r="N349" s="193" t="s">
        <v>43</v>
      </c>
      <c r="O349" s="40"/>
      <c r="P349" s="194">
        <f>O349*H349</f>
        <v>0</v>
      </c>
      <c r="Q349" s="194">
        <v>0</v>
      </c>
      <c r="R349" s="194">
        <f>Q349*H349</f>
        <v>0</v>
      </c>
      <c r="S349" s="194">
        <v>0</v>
      </c>
      <c r="T349" s="195">
        <f>S349*H349</f>
        <v>0</v>
      </c>
      <c r="AR349" s="22" t="s">
        <v>141</v>
      </c>
      <c r="AT349" s="22" t="s">
        <v>136</v>
      </c>
      <c r="AU349" s="22" t="s">
        <v>84</v>
      </c>
      <c r="AY349" s="22" t="s">
        <v>134</v>
      </c>
      <c r="BE349" s="196">
        <f>IF(N349="základní",J349,0)</f>
        <v>0</v>
      </c>
      <c r="BF349" s="196">
        <f>IF(N349="snížená",J349,0)</f>
        <v>0</v>
      </c>
      <c r="BG349" s="196">
        <f>IF(N349="zákl. přenesená",J349,0)</f>
        <v>0</v>
      </c>
      <c r="BH349" s="196">
        <f>IF(N349="sníž. přenesená",J349,0)</f>
        <v>0</v>
      </c>
      <c r="BI349" s="196">
        <f>IF(N349="nulová",J349,0)</f>
        <v>0</v>
      </c>
      <c r="BJ349" s="22" t="s">
        <v>77</v>
      </c>
      <c r="BK349" s="196">
        <f>ROUND(I349*H349,2)</f>
        <v>0</v>
      </c>
      <c r="BL349" s="22" t="s">
        <v>141</v>
      </c>
      <c r="BM349" s="22" t="s">
        <v>634</v>
      </c>
    </row>
    <row r="350" spans="2:47" s="1" customFormat="1" ht="81">
      <c r="B350" s="39"/>
      <c r="C350" s="61"/>
      <c r="D350" s="197" t="s">
        <v>143</v>
      </c>
      <c r="E350" s="61"/>
      <c r="F350" s="198" t="s">
        <v>619</v>
      </c>
      <c r="G350" s="61"/>
      <c r="H350" s="61"/>
      <c r="I350" s="156"/>
      <c r="J350" s="61"/>
      <c r="K350" s="61"/>
      <c r="L350" s="59"/>
      <c r="M350" s="199"/>
      <c r="N350" s="40"/>
      <c r="O350" s="40"/>
      <c r="P350" s="40"/>
      <c r="Q350" s="40"/>
      <c r="R350" s="40"/>
      <c r="S350" s="40"/>
      <c r="T350" s="76"/>
      <c r="AT350" s="22" t="s">
        <v>143</v>
      </c>
      <c r="AU350" s="22" t="s">
        <v>84</v>
      </c>
    </row>
    <row r="351" spans="2:51" s="11" customFormat="1" ht="13.5">
      <c r="B351" s="200"/>
      <c r="C351" s="201"/>
      <c r="D351" s="197" t="s">
        <v>145</v>
      </c>
      <c r="E351" s="202" t="s">
        <v>21</v>
      </c>
      <c r="F351" s="203" t="s">
        <v>635</v>
      </c>
      <c r="G351" s="201"/>
      <c r="H351" s="204">
        <v>2.263</v>
      </c>
      <c r="I351" s="205"/>
      <c r="J351" s="201"/>
      <c r="K351" s="201"/>
      <c r="L351" s="206"/>
      <c r="M351" s="207"/>
      <c r="N351" s="208"/>
      <c r="O351" s="208"/>
      <c r="P351" s="208"/>
      <c r="Q351" s="208"/>
      <c r="R351" s="208"/>
      <c r="S351" s="208"/>
      <c r="T351" s="209"/>
      <c r="AT351" s="210" t="s">
        <v>145</v>
      </c>
      <c r="AU351" s="210" t="s">
        <v>84</v>
      </c>
      <c r="AV351" s="11" t="s">
        <v>84</v>
      </c>
      <c r="AW351" s="11" t="s">
        <v>35</v>
      </c>
      <c r="AX351" s="11" t="s">
        <v>72</v>
      </c>
      <c r="AY351" s="210" t="s">
        <v>134</v>
      </c>
    </row>
    <row r="352" spans="2:63" s="10" customFormat="1" ht="29.85" customHeight="1">
      <c r="B352" s="169"/>
      <c r="C352" s="170"/>
      <c r="D352" s="171" t="s">
        <v>71</v>
      </c>
      <c r="E352" s="183" t="s">
        <v>636</v>
      </c>
      <c r="F352" s="183" t="s">
        <v>637</v>
      </c>
      <c r="G352" s="170"/>
      <c r="H352" s="170"/>
      <c r="I352" s="173"/>
      <c r="J352" s="184">
        <f>BK352</f>
        <v>0</v>
      </c>
      <c r="K352" s="170"/>
      <c r="L352" s="175"/>
      <c r="M352" s="176"/>
      <c r="N352" s="177"/>
      <c r="O352" s="177"/>
      <c r="P352" s="178">
        <f>SUM(P353:P354)</f>
        <v>0</v>
      </c>
      <c r="Q352" s="177"/>
      <c r="R352" s="178">
        <f>SUM(R353:R354)</f>
        <v>0</v>
      </c>
      <c r="S352" s="177"/>
      <c r="T352" s="179">
        <f>SUM(T353:T354)</f>
        <v>0</v>
      </c>
      <c r="AR352" s="180" t="s">
        <v>77</v>
      </c>
      <c r="AT352" s="181" t="s">
        <v>71</v>
      </c>
      <c r="AU352" s="181" t="s">
        <v>77</v>
      </c>
      <c r="AY352" s="180" t="s">
        <v>134</v>
      </c>
      <c r="BK352" s="182">
        <f>SUM(BK353:BK354)</f>
        <v>0</v>
      </c>
    </row>
    <row r="353" spans="2:65" s="1" customFormat="1" ht="38.25" customHeight="1">
      <c r="B353" s="39"/>
      <c r="C353" s="185" t="s">
        <v>638</v>
      </c>
      <c r="D353" s="185" t="s">
        <v>136</v>
      </c>
      <c r="E353" s="186" t="s">
        <v>639</v>
      </c>
      <c r="F353" s="187" t="s">
        <v>640</v>
      </c>
      <c r="G353" s="188" t="s">
        <v>204</v>
      </c>
      <c r="H353" s="189">
        <v>254.424</v>
      </c>
      <c r="I353" s="190"/>
      <c r="J353" s="191">
        <f>ROUND(I353*H353,2)</f>
        <v>0</v>
      </c>
      <c r="K353" s="187" t="s">
        <v>140</v>
      </c>
      <c r="L353" s="59"/>
      <c r="M353" s="192" t="s">
        <v>21</v>
      </c>
      <c r="N353" s="193" t="s">
        <v>43</v>
      </c>
      <c r="O353" s="40"/>
      <c r="P353" s="194">
        <f>O353*H353</f>
        <v>0</v>
      </c>
      <c r="Q353" s="194">
        <v>0</v>
      </c>
      <c r="R353" s="194">
        <f>Q353*H353</f>
        <v>0</v>
      </c>
      <c r="S353" s="194">
        <v>0</v>
      </c>
      <c r="T353" s="195">
        <f>S353*H353</f>
        <v>0</v>
      </c>
      <c r="AR353" s="22" t="s">
        <v>141</v>
      </c>
      <c r="AT353" s="22" t="s">
        <v>136</v>
      </c>
      <c r="AU353" s="22" t="s">
        <v>84</v>
      </c>
      <c r="AY353" s="22" t="s">
        <v>134</v>
      </c>
      <c r="BE353" s="196">
        <f>IF(N353="základní",J353,0)</f>
        <v>0</v>
      </c>
      <c r="BF353" s="196">
        <f>IF(N353="snížená",J353,0)</f>
        <v>0</v>
      </c>
      <c r="BG353" s="196">
        <f>IF(N353="zákl. přenesená",J353,0)</f>
        <v>0</v>
      </c>
      <c r="BH353" s="196">
        <f>IF(N353="sníž. přenesená",J353,0)</f>
        <v>0</v>
      </c>
      <c r="BI353" s="196">
        <f>IF(N353="nulová",J353,0)</f>
        <v>0</v>
      </c>
      <c r="BJ353" s="22" t="s">
        <v>77</v>
      </c>
      <c r="BK353" s="196">
        <f>ROUND(I353*H353,2)</f>
        <v>0</v>
      </c>
      <c r="BL353" s="22" t="s">
        <v>141</v>
      </c>
      <c r="BM353" s="22" t="s">
        <v>641</v>
      </c>
    </row>
    <row r="354" spans="2:47" s="1" customFormat="1" ht="40.5">
      <c r="B354" s="39"/>
      <c r="C354" s="61"/>
      <c r="D354" s="197" t="s">
        <v>143</v>
      </c>
      <c r="E354" s="61"/>
      <c r="F354" s="198" t="s">
        <v>642</v>
      </c>
      <c r="G354" s="61"/>
      <c r="H354" s="61"/>
      <c r="I354" s="156"/>
      <c r="J354" s="61"/>
      <c r="K354" s="61"/>
      <c r="L354" s="59"/>
      <c r="M354" s="199"/>
      <c r="N354" s="40"/>
      <c r="O354" s="40"/>
      <c r="P354" s="40"/>
      <c r="Q354" s="40"/>
      <c r="R354" s="40"/>
      <c r="S354" s="40"/>
      <c r="T354" s="76"/>
      <c r="AT354" s="22" t="s">
        <v>143</v>
      </c>
      <c r="AU354" s="22" t="s">
        <v>84</v>
      </c>
    </row>
    <row r="355" spans="2:63" s="10" customFormat="1" ht="37.35" customHeight="1">
      <c r="B355" s="169"/>
      <c r="C355" s="170"/>
      <c r="D355" s="171" t="s">
        <v>71</v>
      </c>
      <c r="E355" s="172" t="s">
        <v>643</v>
      </c>
      <c r="F355" s="172" t="s">
        <v>644</v>
      </c>
      <c r="G355" s="170"/>
      <c r="H355" s="170"/>
      <c r="I355" s="173"/>
      <c r="J355" s="174">
        <f>BK355</f>
        <v>0</v>
      </c>
      <c r="K355" s="170"/>
      <c r="L355" s="175"/>
      <c r="M355" s="176"/>
      <c r="N355" s="177"/>
      <c r="O355" s="177"/>
      <c r="P355" s="178">
        <f>P356+P365+P372+P383+P387+P393+P395+P435+P509+P523+P565+P579</f>
        <v>0</v>
      </c>
      <c r="Q355" s="177"/>
      <c r="R355" s="178">
        <f>R356+R365+R372+R383+R387+R393+R395+R435+R509+R523+R565+R579</f>
        <v>32.329615610000005</v>
      </c>
      <c r="S355" s="177"/>
      <c r="T355" s="179">
        <f>T356+T365+T372+T383+T387+T393+T395+T435+T509+T523+T565+T579</f>
        <v>5.5962308</v>
      </c>
      <c r="AR355" s="180" t="s">
        <v>84</v>
      </c>
      <c r="AT355" s="181" t="s">
        <v>71</v>
      </c>
      <c r="AU355" s="181" t="s">
        <v>72</v>
      </c>
      <c r="AY355" s="180" t="s">
        <v>134</v>
      </c>
      <c r="BK355" s="182">
        <f>BK356+BK365+BK372+BK383+BK387+BK393+BK395+BK435+BK509+BK523+BK565+BK579</f>
        <v>0</v>
      </c>
    </row>
    <row r="356" spans="2:63" s="10" customFormat="1" ht="19.9" customHeight="1">
      <c r="B356" s="169"/>
      <c r="C356" s="170"/>
      <c r="D356" s="171" t="s">
        <v>71</v>
      </c>
      <c r="E356" s="183" t="s">
        <v>645</v>
      </c>
      <c r="F356" s="183" t="s">
        <v>646</v>
      </c>
      <c r="G356" s="170"/>
      <c r="H356" s="170"/>
      <c r="I356" s="173"/>
      <c r="J356" s="184">
        <f>BK356</f>
        <v>0</v>
      </c>
      <c r="K356" s="170"/>
      <c r="L356" s="175"/>
      <c r="M356" s="176"/>
      <c r="N356" s="177"/>
      <c r="O356" s="177"/>
      <c r="P356" s="178">
        <f>SUM(P357:P364)</f>
        <v>0</v>
      </c>
      <c r="Q356" s="177"/>
      <c r="R356" s="178">
        <f>SUM(R357:R364)</f>
        <v>0.05239490000000001</v>
      </c>
      <c r="S356" s="177"/>
      <c r="T356" s="179">
        <f>SUM(T357:T364)</f>
        <v>0</v>
      </c>
      <c r="AR356" s="180" t="s">
        <v>84</v>
      </c>
      <c r="AT356" s="181" t="s">
        <v>71</v>
      </c>
      <c r="AU356" s="181" t="s">
        <v>77</v>
      </c>
      <c r="AY356" s="180" t="s">
        <v>134</v>
      </c>
      <c r="BK356" s="182">
        <f>SUM(BK357:BK364)</f>
        <v>0</v>
      </c>
    </row>
    <row r="357" spans="2:65" s="1" customFormat="1" ht="25.5" customHeight="1">
      <c r="B357" s="39"/>
      <c r="C357" s="185" t="s">
        <v>647</v>
      </c>
      <c r="D357" s="185" t="s">
        <v>136</v>
      </c>
      <c r="E357" s="186" t="s">
        <v>648</v>
      </c>
      <c r="F357" s="187" t="s">
        <v>649</v>
      </c>
      <c r="G357" s="188" t="s">
        <v>215</v>
      </c>
      <c r="H357" s="189">
        <v>8.338</v>
      </c>
      <c r="I357" s="190"/>
      <c r="J357" s="191">
        <f>ROUND(I357*H357,2)</f>
        <v>0</v>
      </c>
      <c r="K357" s="187" t="s">
        <v>140</v>
      </c>
      <c r="L357" s="59"/>
      <c r="M357" s="192" t="s">
        <v>21</v>
      </c>
      <c r="N357" s="193" t="s">
        <v>43</v>
      </c>
      <c r="O357" s="40"/>
      <c r="P357" s="194">
        <f>O357*H357</f>
        <v>0</v>
      </c>
      <c r="Q357" s="194">
        <v>0.0004</v>
      </c>
      <c r="R357" s="194">
        <f>Q357*H357</f>
        <v>0.0033352</v>
      </c>
      <c r="S357" s="194">
        <v>0</v>
      </c>
      <c r="T357" s="195">
        <f>S357*H357</f>
        <v>0</v>
      </c>
      <c r="AR357" s="22" t="s">
        <v>235</v>
      </c>
      <c r="AT357" s="22" t="s">
        <v>136</v>
      </c>
      <c r="AU357" s="22" t="s">
        <v>84</v>
      </c>
      <c r="AY357" s="22" t="s">
        <v>134</v>
      </c>
      <c r="BE357" s="196">
        <f>IF(N357="základní",J357,0)</f>
        <v>0</v>
      </c>
      <c r="BF357" s="196">
        <f>IF(N357="snížená",J357,0)</f>
        <v>0</v>
      </c>
      <c r="BG357" s="196">
        <f>IF(N357="zákl. přenesená",J357,0)</f>
        <v>0</v>
      </c>
      <c r="BH357" s="196">
        <f>IF(N357="sníž. přenesená",J357,0)</f>
        <v>0</v>
      </c>
      <c r="BI357" s="196">
        <f>IF(N357="nulová",J357,0)</f>
        <v>0</v>
      </c>
      <c r="BJ357" s="22" t="s">
        <v>77</v>
      </c>
      <c r="BK357" s="196">
        <f>ROUND(I357*H357,2)</f>
        <v>0</v>
      </c>
      <c r="BL357" s="22" t="s">
        <v>235</v>
      </c>
      <c r="BM357" s="22" t="s">
        <v>650</v>
      </c>
    </row>
    <row r="358" spans="2:47" s="1" customFormat="1" ht="40.5">
      <c r="B358" s="39"/>
      <c r="C358" s="61"/>
      <c r="D358" s="197" t="s">
        <v>143</v>
      </c>
      <c r="E358" s="61"/>
      <c r="F358" s="198" t="s">
        <v>651</v>
      </c>
      <c r="G358" s="61"/>
      <c r="H358" s="61"/>
      <c r="I358" s="156"/>
      <c r="J358" s="61"/>
      <c r="K358" s="61"/>
      <c r="L358" s="59"/>
      <c r="M358" s="199"/>
      <c r="N358" s="40"/>
      <c r="O358" s="40"/>
      <c r="P358" s="40"/>
      <c r="Q358" s="40"/>
      <c r="R358" s="40"/>
      <c r="S358" s="40"/>
      <c r="T358" s="76"/>
      <c r="AT358" s="22" t="s">
        <v>143</v>
      </c>
      <c r="AU358" s="22" t="s">
        <v>84</v>
      </c>
    </row>
    <row r="359" spans="2:51" s="11" customFormat="1" ht="13.5">
      <c r="B359" s="200"/>
      <c r="C359" s="201"/>
      <c r="D359" s="197" t="s">
        <v>145</v>
      </c>
      <c r="E359" s="202" t="s">
        <v>21</v>
      </c>
      <c r="F359" s="203" t="s">
        <v>652</v>
      </c>
      <c r="G359" s="201"/>
      <c r="H359" s="204">
        <v>8.338</v>
      </c>
      <c r="I359" s="205"/>
      <c r="J359" s="201"/>
      <c r="K359" s="201"/>
      <c r="L359" s="206"/>
      <c r="M359" s="207"/>
      <c r="N359" s="208"/>
      <c r="O359" s="208"/>
      <c r="P359" s="208"/>
      <c r="Q359" s="208"/>
      <c r="R359" s="208"/>
      <c r="S359" s="208"/>
      <c r="T359" s="209"/>
      <c r="AT359" s="210" t="s">
        <v>145</v>
      </c>
      <c r="AU359" s="210" t="s">
        <v>84</v>
      </c>
      <c r="AV359" s="11" t="s">
        <v>84</v>
      </c>
      <c r="AW359" s="11" t="s">
        <v>35</v>
      </c>
      <c r="AX359" s="11" t="s">
        <v>72</v>
      </c>
      <c r="AY359" s="210" t="s">
        <v>134</v>
      </c>
    </row>
    <row r="360" spans="2:65" s="1" customFormat="1" ht="16.5" customHeight="1">
      <c r="B360" s="39"/>
      <c r="C360" s="211" t="s">
        <v>653</v>
      </c>
      <c r="D360" s="211" t="s">
        <v>201</v>
      </c>
      <c r="E360" s="212" t="s">
        <v>654</v>
      </c>
      <c r="F360" s="213" t="s">
        <v>655</v>
      </c>
      <c r="G360" s="214" t="s">
        <v>215</v>
      </c>
      <c r="H360" s="215">
        <v>9.589</v>
      </c>
      <c r="I360" s="216"/>
      <c r="J360" s="217">
        <f>ROUND(I360*H360,2)</f>
        <v>0</v>
      </c>
      <c r="K360" s="213" t="s">
        <v>140</v>
      </c>
      <c r="L360" s="218"/>
      <c r="M360" s="219" t="s">
        <v>21</v>
      </c>
      <c r="N360" s="220" t="s">
        <v>43</v>
      </c>
      <c r="O360" s="40"/>
      <c r="P360" s="194">
        <f>O360*H360</f>
        <v>0</v>
      </c>
      <c r="Q360" s="194">
        <v>0.0045</v>
      </c>
      <c r="R360" s="194">
        <f>Q360*H360</f>
        <v>0.0431505</v>
      </c>
      <c r="S360" s="194">
        <v>0</v>
      </c>
      <c r="T360" s="195">
        <f>S360*H360</f>
        <v>0</v>
      </c>
      <c r="AR360" s="22" t="s">
        <v>338</v>
      </c>
      <c r="AT360" s="22" t="s">
        <v>201</v>
      </c>
      <c r="AU360" s="22" t="s">
        <v>84</v>
      </c>
      <c r="AY360" s="22" t="s">
        <v>134</v>
      </c>
      <c r="BE360" s="196">
        <f>IF(N360="základní",J360,0)</f>
        <v>0</v>
      </c>
      <c r="BF360" s="196">
        <f>IF(N360="snížená",J360,0)</f>
        <v>0</v>
      </c>
      <c r="BG360" s="196">
        <f>IF(N360="zákl. přenesená",J360,0)</f>
        <v>0</v>
      </c>
      <c r="BH360" s="196">
        <f>IF(N360="sníž. přenesená",J360,0)</f>
        <v>0</v>
      </c>
      <c r="BI360" s="196">
        <f>IF(N360="nulová",J360,0)</f>
        <v>0</v>
      </c>
      <c r="BJ360" s="22" t="s">
        <v>77</v>
      </c>
      <c r="BK360" s="196">
        <f>ROUND(I360*H360,2)</f>
        <v>0</v>
      </c>
      <c r="BL360" s="22" t="s">
        <v>235</v>
      </c>
      <c r="BM360" s="22" t="s">
        <v>656</v>
      </c>
    </row>
    <row r="361" spans="2:51" s="11" customFormat="1" ht="13.5">
      <c r="B361" s="200"/>
      <c r="C361" s="201"/>
      <c r="D361" s="197" t="s">
        <v>145</v>
      </c>
      <c r="E361" s="202" t="s">
        <v>21</v>
      </c>
      <c r="F361" s="203" t="s">
        <v>652</v>
      </c>
      <c r="G361" s="201"/>
      <c r="H361" s="204">
        <v>8.338</v>
      </c>
      <c r="I361" s="205"/>
      <c r="J361" s="201"/>
      <c r="K361" s="201"/>
      <c r="L361" s="206"/>
      <c r="M361" s="207"/>
      <c r="N361" s="208"/>
      <c r="O361" s="208"/>
      <c r="P361" s="208"/>
      <c r="Q361" s="208"/>
      <c r="R361" s="208"/>
      <c r="S361" s="208"/>
      <c r="T361" s="209"/>
      <c r="AT361" s="210" t="s">
        <v>145</v>
      </c>
      <c r="AU361" s="210" t="s">
        <v>84</v>
      </c>
      <c r="AV361" s="11" t="s">
        <v>84</v>
      </c>
      <c r="AW361" s="11" t="s">
        <v>35</v>
      </c>
      <c r="AX361" s="11" t="s">
        <v>72</v>
      </c>
      <c r="AY361" s="210" t="s">
        <v>134</v>
      </c>
    </row>
    <row r="362" spans="2:51" s="11" customFormat="1" ht="13.5">
      <c r="B362" s="200"/>
      <c r="C362" s="201"/>
      <c r="D362" s="197" t="s">
        <v>145</v>
      </c>
      <c r="E362" s="201"/>
      <c r="F362" s="203" t="s">
        <v>657</v>
      </c>
      <c r="G362" s="201"/>
      <c r="H362" s="204">
        <v>9.589</v>
      </c>
      <c r="I362" s="205"/>
      <c r="J362" s="201"/>
      <c r="K362" s="201"/>
      <c r="L362" s="206"/>
      <c r="M362" s="207"/>
      <c r="N362" s="208"/>
      <c r="O362" s="208"/>
      <c r="P362" s="208"/>
      <c r="Q362" s="208"/>
      <c r="R362" s="208"/>
      <c r="S362" s="208"/>
      <c r="T362" s="209"/>
      <c r="AT362" s="210" t="s">
        <v>145</v>
      </c>
      <c r="AU362" s="210" t="s">
        <v>84</v>
      </c>
      <c r="AV362" s="11" t="s">
        <v>84</v>
      </c>
      <c r="AW362" s="11" t="s">
        <v>6</v>
      </c>
      <c r="AX362" s="11" t="s">
        <v>77</v>
      </c>
      <c r="AY362" s="210" t="s">
        <v>134</v>
      </c>
    </row>
    <row r="363" spans="2:65" s="1" customFormat="1" ht="38.25" customHeight="1">
      <c r="B363" s="39"/>
      <c r="C363" s="185" t="s">
        <v>658</v>
      </c>
      <c r="D363" s="185" t="s">
        <v>136</v>
      </c>
      <c r="E363" s="186" t="s">
        <v>659</v>
      </c>
      <c r="F363" s="187" t="s">
        <v>660</v>
      </c>
      <c r="G363" s="188" t="s">
        <v>215</v>
      </c>
      <c r="H363" s="189">
        <v>7.48</v>
      </c>
      <c r="I363" s="190"/>
      <c r="J363" s="191">
        <f>ROUND(I363*H363,2)</f>
        <v>0</v>
      </c>
      <c r="K363" s="187" t="s">
        <v>140</v>
      </c>
      <c r="L363" s="59"/>
      <c r="M363" s="192" t="s">
        <v>21</v>
      </c>
      <c r="N363" s="193" t="s">
        <v>43</v>
      </c>
      <c r="O363" s="40"/>
      <c r="P363" s="194">
        <f>O363*H363</f>
        <v>0</v>
      </c>
      <c r="Q363" s="194">
        <v>0.00079</v>
      </c>
      <c r="R363" s="194">
        <f>Q363*H363</f>
        <v>0.005909200000000001</v>
      </c>
      <c r="S363" s="194">
        <v>0</v>
      </c>
      <c r="T363" s="195">
        <f>S363*H363</f>
        <v>0</v>
      </c>
      <c r="AR363" s="22" t="s">
        <v>235</v>
      </c>
      <c r="AT363" s="22" t="s">
        <v>136</v>
      </c>
      <c r="AU363" s="22" t="s">
        <v>84</v>
      </c>
      <c r="AY363" s="22" t="s">
        <v>134</v>
      </c>
      <c r="BE363" s="196">
        <f>IF(N363="základní",J363,0)</f>
        <v>0</v>
      </c>
      <c r="BF363" s="196">
        <f>IF(N363="snížená",J363,0)</f>
        <v>0</v>
      </c>
      <c r="BG363" s="196">
        <f>IF(N363="zákl. přenesená",J363,0)</f>
        <v>0</v>
      </c>
      <c r="BH363" s="196">
        <f>IF(N363="sníž. přenesená",J363,0)</f>
        <v>0</v>
      </c>
      <c r="BI363" s="196">
        <f>IF(N363="nulová",J363,0)</f>
        <v>0</v>
      </c>
      <c r="BJ363" s="22" t="s">
        <v>77</v>
      </c>
      <c r="BK363" s="196">
        <f>ROUND(I363*H363,2)</f>
        <v>0</v>
      </c>
      <c r="BL363" s="22" t="s">
        <v>235</v>
      </c>
      <c r="BM363" s="22" t="s">
        <v>661</v>
      </c>
    </row>
    <row r="364" spans="2:51" s="11" customFormat="1" ht="13.5">
      <c r="B364" s="200"/>
      <c r="C364" s="201"/>
      <c r="D364" s="197" t="s">
        <v>145</v>
      </c>
      <c r="E364" s="202" t="s">
        <v>21</v>
      </c>
      <c r="F364" s="203" t="s">
        <v>662</v>
      </c>
      <c r="G364" s="201"/>
      <c r="H364" s="204">
        <v>7.48</v>
      </c>
      <c r="I364" s="205"/>
      <c r="J364" s="201"/>
      <c r="K364" s="201"/>
      <c r="L364" s="206"/>
      <c r="M364" s="207"/>
      <c r="N364" s="208"/>
      <c r="O364" s="208"/>
      <c r="P364" s="208"/>
      <c r="Q364" s="208"/>
      <c r="R364" s="208"/>
      <c r="S364" s="208"/>
      <c r="T364" s="209"/>
      <c r="AT364" s="210" t="s">
        <v>145</v>
      </c>
      <c r="AU364" s="210" t="s">
        <v>84</v>
      </c>
      <c r="AV364" s="11" t="s">
        <v>84</v>
      </c>
      <c r="AW364" s="11" t="s">
        <v>35</v>
      </c>
      <c r="AX364" s="11" t="s">
        <v>72</v>
      </c>
      <c r="AY364" s="210" t="s">
        <v>134</v>
      </c>
    </row>
    <row r="365" spans="2:63" s="10" customFormat="1" ht="29.85" customHeight="1">
      <c r="B365" s="169"/>
      <c r="C365" s="170"/>
      <c r="D365" s="171" t="s">
        <v>71</v>
      </c>
      <c r="E365" s="183" t="s">
        <v>663</v>
      </c>
      <c r="F365" s="183" t="s">
        <v>664</v>
      </c>
      <c r="G365" s="170"/>
      <c r="H365" s="170"/>
      <c r="I365" s="173"/>
      <c r="J365" s="184">
        <f>BK365</f>
        <v>0</v>
      </c>
      <c r="K365" s="170"/>
      <c r="L365" s="175"/>
      <c r="M365" s="176"/>
      <c r="N365" s="177"/>
      <c r="O365" s="177"/>
      <c r="P365" s="178">
        <f>SUM(P366:P371)</f>
        <v>0</v>
      </c>
      <c r="Q365" s="177"/>
      <c r="R365" s="178">
        <f>SUM(R366:R371)</f>
        <v>0.011308799999999999</v>
      </c>
      <c r="S365" s="177"/>
      <c r="T365" s="179">
        <f>SUM(T366:T371)</f>
        <v>0</v>
      </c>
      <c r="AR365" s="180" t="s">
        <v>84</v>
      </c>
      <c r="AT365" s="181" t="s">
        <v>71</v>
      </c>
      <c r="AU365" s="181" t="s">
        <v>77</v>
      </c>
      <c r="AY365" s="180" t="s">
        <v>134</v>
      </c>
      <c r="BK365" s="182">
        <f>SUM(BK366:BK371)</f>
        <v>0</v>
      </c>
    </row>
    <row r="366" spans="2:65" s="1" customFormat="1" ht="25.5" customHeight="1">
      <c r="B366" s="39"/>
      <c r="C366" s="185" t="s">
        <v>665</v>
      </c>
      <c r="D366" s="185" t="s">
        <v>136</v>
      </c>
      <c r="E366" s="186" t="s">
        <v>666</v>
      </c>
      <c r="F366" s="187" t="s">
        <v>667</v>
      </c>
      <c r="G366" s="188" t="s">
        <v>215</v>
      </c>
      <c r="H366" s="189">
        <v>2.31</v>
      </c>
      <c r="I366" s="190"/>
      <c r="J366" s="191">
        <f>ROUND(I366*H366,2)</f>
        <v>0</v>
      </c>
      <c r="K366" s="187" t="s">
        <v>140</v>
      </c>
      <c r="L366" s="59"/>
      <c r="M366" s="192" t="s">
        <v>21</v>
      </c>
      <c r="N366" s="193" t="s">
        <v>43</v>
      </c>
      <c r="O366" s="40"/>
      <c r="P366" s="194">
        <f>O366*H366</f>
        <v>0</v>
      </c>
      <c r="Q366" s="194">
        <v>0</v>
      </c>
      <c r="R366" s="194">
        <f>Q366*H366</f>
        <v>0</v>
      </c>
      <c r="S366" s="194">
        <v>0</v>
      </c>
      <c r="T366" s="195">
        <f>S366*H366</f>
        <v>0</v>
      </c>
      <c r="AR366" s="22" t="s">
        <v>235</v>
      </c>
      <c r="AT366" s="22" t="s">
        <v>136</v>
      </c>
      <c r="AU366" s="22" t="s">
        <v>84</v>
      </c>
      <c r="AY366" s="22" t="s">
        <v>134</v>
      </c>
      <c r="BE366" s="196">
        <f>IF(N366="základní",J366,0)</f>
        <v>0</v>
      </c>
      <c r="BF366" s="196">
        <f>IF(N366="snížená",J366,0)</f>
        <v>0</v>
      </c>
      <c r="BG366" s="196">
        <f>IF(N366="zákl. přenesená",J366,0)</f>
        <v>0</v>
      </c>
      <c r="BH366" s="196">
        <f>IF(N366="sníž. přenesená",J366,0)</f>
        <v>0</v>
      </c>
      <c r="BI366" s="196">
        <f>IF(N366="nulová",J366,0)</f>
        <v>0</v>
      </c>
      <c r="BJ366" s="22" t="s">
        <v>77</v>
      </c>
      <c r="BK366" s="196">
        <f>ROUND(I366*H366,2)</f>
        <v>0</v>
      </c>
      <c r="BL366" s="22" t="s">
        <v>235</v>
      </c>
      <c r="BM366" s="22" t="s">
        <v>668</v>
      </c>
    </row>
    <row r="367" spans="2:47" s="1" customFormat="1" ht="81">
      <c r="B367" s="39"/>
      <c r="C367" s="61"/>
      <c r="D367" s="197" t="s">
        <v>143</v>
      </c>
      <c r="E367" s="61"/>
      <c r="F367" s="198" t="s">
        <v>669</v>
      </c>
      <c r="G367" s="61"/>
      <c r="H367" s="61"/>
      <c r="I367" s="156"/>
      <c r="J367" s="61"/>
      <c r="K367" s="61"/>
      <c r="L367" s="59"/>
      <c r="M367" s="199"/>
      <c r="N367" s="40"/>
      <c r="O367" s="40"/>
      <c r="P367" s="40"/>
      <c r="Q367" s="40"/>
      <c r="R367" s="40"/>
      <c r="S367" s="40"/>
      <c r="T367" s="76"/>
      <c r="AT367" s="22" t="s">
        <v>143</v>
      </c>
      <c r="AU367" s="22" t="s">
        <v>84</v>
      </c>
    </row>
    <row r="368" spans="2:51" s="11" customFormat="1" ht="13.5">
      <c r="B368" s="200"/>
      <c r="C368" s="201"/>
      <c r="D368" s="197" t="s">
        <v>145</v>
      </c>
      <c r="E368" s="202" t="s">
        <v>21</v>
      </c>
      <c r="F368" s="203" t="s">
        <v>670</v>
      </c>
      <c r="G368" s="201"/>
      <c r="H368" s="204">
        <v>1.166</v>
      </c>
      <c r="I368" s="205"/>
      <c r="J368" s="201"/>
      <c r="K368" s="201"/>
      <c r="L368" s="206"/>
      <c r="M368" s="207"/>
      <c r="N368" s="208"/>
      <c r="O368" s="208"/>
      <c r="P368" s="208"/>
      <c r="Q368" s="208"/>
      <c r="R368" s="208"/>
      <c r="S368" s="208"/>
      <c r="T368" s="209"/>
      <c r="AT368" s="210" t="s">
        <v>145</v>
      </c>
      <c r="AU368" s="210" t="s">
        <v>84</v>
      </c>
      <c r="AV368" s="11" t="s">
        <v>84</v>
      </c>
      <c r="AW368" s="11" t="s">
        <v>35</v>
      </c>
      <c r="AX368" s="11" t="s">
        <v>72</v>
      </c>
      <c r="AY368" s="210" t="s">
        <v>134</v>
      </c>
    </row>
    <row r="369" spans="2:51" s="11" customFormat="1" ht="13.5">
      <c r="B369" s="200"/>
      <c r="C369" s="201"/>
      <c r="D369" s="197" t="s">
        <v>145</v>
      </c>
      <c r="E369" s="202" t="s">
        <v>21</v>
      </c>
      <c r="F369" s="203" t="s">
        <v>671</v>
      </c>
      <c r="G369" s="201"/>
      <c r="H369" s="204">
        <v>1.144</v>
      </c>
      <c r="I369" s="205"/>
      <c r="J369" s="201"/>
      <c r="K369" s="201"/>
      <c r="L369" s="206"/>
      <c r="M369" s="207"/>
      <c r="N369" s="208"/>
      <c r="O369" s="208"/>
      <c r="P369" s="208"/>
      <c r="Q369" s="208"/>
      <c r="R369" s="208"/>
      <c r="S369" s="208"/>
      <c r="T369" s="209"/>
      <c r="AT369" s="210" t="s">
        <v>145</v>
      </c>
      <c r="AU369" s="210" t="s">
        <v>84</v>
      </c>
      <c r="AV369" s="11" t="s">
        <v>84</v>
      </c>
      <c r="AW369" s="11" t="s">
        <v>35</v>
      </c>
      <c r="AX369" s="11" t="s">
        <v>72</v>
      </c>
      <c r="AY369" s="210" t="s">
        <v>134</v>
      </c>
    </row>
    <row r="370" spans="2:65" s="1" customFormat="1" ht="16.5" customHeight="1">
      <c r="B370" s="39"/>
      <c r="C370" s="211" t="s">
        <v>672</v>
      </c>
      <c r="D370" s="211" t="s">
        <v>201</v>
      </c>
      <c r="E370" s="212" t="s">
        <v>673</v>
      </c>
      <c r="F370" s="213" t="s">
        <v>674</v>
      </c>
      <c r="G370" s="214" t="s">
        <v>215</v>
      </c>
      <c r="H370" s="215">
        <v>2.356</v>
      </c>
      <c r="I370" s="216"/>
      <c r="J370" s="217">
        <f>ROUND(I370*H370,2)</f>
        <v>0</v>
      </c>
      <c r="K370" s="213" t="s">
        <v>140</v>
      </c>
      <c r="L370" s="218"/>
      <c r="M370" s="219" t="s">
        <v>21</v>
      </c>
      <c r="N370" s="220" t="s">
        <v>43</v>
      </c>
      <c r="O370" s="40"/>
      <c r="P370" s="194">
        <f>O370*H370</f>
        <v>0</v>
      </c>
      <c r="Q370" s="194">
        <v>0.0048</v>
      </c>
      <c r="R370" s="194">
        <f>Q370*H370</f>
        <v>0.011308799999999999</v>
      </c>
      <c r="S370" s="194">
        <v>0</v>
      </c>
      <c r="T370" s="195">
        <f>S370*H370</f>
        <v>0</v>
      </c>
      <c r="AR370" s="22" t="s">
        <v>338</v>
      </c>
      <c r="AT370" s="22" t="s">
        <v>201</v>
      </c>
      <c r="AU370" s="22" t="s">
        <v>84</v>
      </c>
      <c r="AY370" s="22" t="s">
        <v>134</v>
      </c>
      <c r="BE370" s="196">
        <f>IF(N370="základní",J370,0)</f>
        <v>0</v>
      </c>
      <c r="BF370" s="196">
        <f>IF(N370="snížená",J370,0)</f>
        <v>0</v>
      </c>
      <c r="BG370" s="196">
        <f>IF(N370="zákl. přenesená",J370,0)</f>
        <v>0</v>
      </c>
      <c r="BH370" s="196">
        <f>IF(N370="sníž. přenesená",J370,0)</f>
        <v>0</v>
      </c>
      <c r="BI370" s="196">
        <f>IF(N370="nulová",J370,0)</f>
        <v>0</v>
      </c>
      <c r="BJ370" s="22" t="s">
        <v>77</v>
      </c>
      <c r="BK370" s="196">
        <f>ROUND(I370*H370,2)</f>
        <v>0</v>
      </c>
      <c r="BL370" s="22" t="s">
        <v>235</v>
      </c>
      <c r="BM370" s="22" t="s">
        <v>675</v>
      </c>
    </row>
    <row r="371" spans="2:51" s="11" customFormat="1" ht="13.5">
      <c r="B371" s="200"/>
      <c r="C371" s="201"/>
      <c r="D371" s="197" t="s">
        <v>145</v>
      </c>
      <c r="E371" s="201"/>
      <c r="F371" s="203" t="s">
        <v>676</v>
      </c>
      <c r="G371" s="201"/>
      <c r="H371" s="204">
        <v>2.356</v>
      </c>
      <c r="I371" s="205"/>
      <c r="J371" s="201"/>
      <c r="K371" s="201"/>
      <c r="L371" s="206"/>
      <c r="M371" s="207"/>
      <c r="N371" s="208"/>
      <c r="O371" s="208"/>
      <c r="P371" s="208"/>
      <c r="Q371" s="208"/>
      <c r="R371" s="208"/>
      <c r="S371" s="208"/>
      <c r="T371" s="209"/>
      <c r="AT371" s="210" t="s">
        <v>145</v>
      </c>
      <c r="AU371" s="210" t="s">
        <v>84</v>
      </c>
      <c r="AV371" s="11" t="s">
        <v>84</v>
      </c>
      <c r="AW371" s="11" t="s">
        <v>6</v>
      </c>
      <c r="AX371" s="11" t="s">
        <v>77</v>
      </c>
      <c r="AY371" s="210" t="s">
        <v>134</v>
      </c>
    </row>
    <row r="372" spans="2:63" s="10" customFormat="1" ht="29.85" customHeight="1">
      <c r="B372" s="169"/>
      <c r="C372" s="170"/>
      <c r="D372" s="171" t="s">
        <v>71</v>
      </c>
      <c r="E372" s="183" t="s">
        <v>677</v>
      </c>
      <c r="F372" s="183" t="s">
        <v>678</v>
      </c>
      <c r="G372" s="170"/>
      <c r="H372" s="170"/>
      <c r="I372" s="173"/>
      <c r="J372" s="184">
        <f>BK372</f>
        <v>0</v>
      </c>
      <c r="K372" s="170"/>
      <c r="L372" s="175"/>
      <c r="M372" s="176"/>
      <c r="N372" s="177"/>
      <c r="O372" s="177"/>
      <c r="P372" s="178">
        <f>SUM(P373:P382)</f>
        <v>0</v>
      </c>
      <c r="Q372" s="177"/>
      <c r="R372" s="178">
        <f>SUM(R373:R382)</f>
        <v>0.0257046</v>
      </c>
      <c r="S372" s="177"/>
      <c r="T372" s="179">
        <f>SUM(T373:T382)</f>
        <v>0</v>
      </c>
      <c r="AR372" s="180" t="s">
        <v>84</v>
      </c>
      <c r="AT372" s="181" t="s">
        <v>71</v>
      </c>
      <c r="AU372" s="181" t="s">
        <v>77</v>
      </c>
      <c r="AY372" s="180" t="s">
        <v>134</v>
      </c>
      <c r="BK372" s="182">
        <f>SUM(BK373:BK382)</f>
        <v>0</v>
      </c>
    </row>
    <row r="373" spans="2:65" s="1" customFormat="1" ht="16.5" customHeight="1">
      <c r="B373" s="39"/>
      <c r="C373" s="185" t="s">
        <v>679</v>
      </c>
      <c r="D373" s="185" t="s">
        <v>136</v>
      </c>
      <c r="E373" s="186" t="s">
        <v>680</v>
      </c>
      <c r="F373" s="187" t="s">
        <v>681</v>
      </c>
      <c r="G373" s="188" t="s">
        <v>341</v>
      </c>
      <c r="H373" s="189">
        <v>13.14</v>
      </c>
      <c r="I373" s="190"/>
      <c r="J373" s="191">
        <f>ROUND(I373*H373,2)</f>
        <v>0</v>
      </c>
      <c r="K373" s="187" t="s">
        <v>140</v>
      </c>
      <c r="L373" s="59"/>
      <c r="M373" s="192" t="s">
        <v>21</v>
      </c>
      <c r="N373" s="193" t="s">
        <v>43</v>
      </c>
      <c r="O373" s="40"/>
      <c r="P373" s="194">
        <f>O373*H373</f>
        <v>0</v>
      </c>
      <c r="Q373" s="194">
        <v>0</v>
      </c>
      <c r="R373" s="194">
        <f>Q373*H373</f>
        <v>0</v>
      </c>
      <c r="S373" s="194">
        <v>0</v>
      </c>
      <c r="T373" s="195">
        <f>S373*H373</f>
        <v>0</v>
      </c>
      <c r="AR373" s="22" t="s">
        <v>235</v>
      </c>
      <c r="AT373" s="22" t="s">
        <v>136</v>
      </c>
      <c r="AU373" s="22" t="s">
        <v>84</v>
      </c>
      <c r="AY373" s="22" t="s">
        <v>134</v>
      </c>
      <c r="BE373" s="196">
        <f>IF(N373="základní",J373,0)</f>
        <v>0</v>
      </c>
      <c r="BF373" s="196">
        <f>IF(N373="snížená",J373,0)</f>
        <v>0</v>
      </c>
      <c r="BG373" s="196">
        <f>IF(N373="zákl. přenesená",J373,0)</f>
        <v>0</v>
      </c>
      <c r="BH373" s="196">
        <f>IF(N373="sníž. přenesená",J373,0)</f>
        <v>0</v>
      </c>
      <c r="BI373" s="196">
        <f>IF(N373="nulová",J373,0)</f>
        <v>0</v>
      </c>
      <c r="BJ373" s="22" t="s">
        <v>77</v>
      </c>
      <c r="BK373" s="196">
        <f>ROUND(I373*H373,2)</f>
        <v>0</v>
      </c>
      <c r="BL373" s="22" t="s">
        <v>235</v>
      </c>
      <c r="BM373" s="22" t="s">
        <v>682</v>
      </c>
    </row>
    <row r="374" spans="2:47" s="1" customFormat="1" ht="27">
      <c r="B374" s="39"/>
      <c r="C374" s="61"/>
      <c r="D374" s="197" t="s">
        <v>143</v>
      </c>
      <c r="E374" s="61"/>
      <c r="F374" s="198" t="s">
        <v>683</v>
      </c>
      <c r="G374" s="61"/>
      <c r="H374" s="61"/>
      <c r="I374" s="156"/>
      <c r="J374" s="61"/>
      <c r="K374" s="61"/>
      <c r="L374" s="59"/>
      <c r="M374" s="199"/>
      <c r="N374" s="40"/>
      <c r="O374" s="40"/>
      <c r="P374" s="40"/>
      <c r="Q374" s="40"/>
      <c r="R374" s="40"/>
      <c r="S374" s="40"/>
      <c r="T374" s="76"/>
      <c r="AT374" s="22" t="s">
        <v>143</v>
      </c>
      <c r="AU374" s="22" t="s">
        <v>84</v>
      </c>
    </row>
    <row r="375" spans="2:51" s="11" customFormat="1" ht="13.5">
      <c r="B375" s="200"/>
      <c r="C375" s="201"/>
      <c r="D375" s="197" t="s">
        <v>145</v>
      </c>
      <c r="E375" s="202" t="s">
        <v>21</v>
      </c>
      <c r="F375" s="203" t="s">
        <v>684</v>
      </c>
      <c r="G375" s="201"/>
      <c r="H375" s="204">
        <v>13.14</v>
      </c>
      <c r="I375" s="205"/>
      <c r="J375" s="201"/>
      <c r="K375" s="201"/>
      <c r="L375" s="206"/>
      <c r="M375" s="207"/>
      <c r="N375" s="208"/>
      <c r="O375" s="208"/>
      <c r="P375" s="208"/>
      <c r="Q375" s="208"/>
      <c r="R375" s="208"/>
      <c r="S375" s="208"/>
      <c r="T375" s="209"/>
      <c r="AT375" s="210" t="s">
        <v>145</v>
      </c>
      <c r="AU375" s="210" t="s">
        <v>84</v>
      </c>
      <c r="AV375" s="11" t="s">
        <v>84</v>
      </c>
      <c r="AW375" s="11" t="s">
        <v>35</v>
      </c>
      <c r="AX375" s="11" t="s">
        <v>72</v>
      </c>
      <c r="AY375" s="210" t="s">
        <v>134</v>
      </c>
    </row>
    <row r="376" spans="2:65" s="1" customFormat="1" ht="16.5" customHeight="1">
      <c r="B376" s="39"/>
      <c r="C376" s="185" t="s">
        <v>685</v>
      </c>
      <c r="D376" s="185" t="s">
        <v>136</v>
      </c>
      <c r="E376" s="186" t="s">
        <v>686</v>
      </c>
      <c r="F376" s="187" t="s">
        <v>687</v>
      </c>
      <c r="G376" s="188" t="s">
        <v>341</v>
      </c>
      <c r="H376" s="189">
        <v>13.14</v>
      </c>
      <c r="I376" s="190"/>
      <c r="J376" s="191">
        <f>ROUND(I376*H376,2)</f>
        <v>0</v>
      </c>
      <c r="K376" s="187" t="s">
        <v>21</v>
      </c>
      <c r="L376" s="59"/>
      <c r="M376" s="192" t="s">
        <v>21</v>
      </c>
      <c r="N376" s="193" t="s">
        <v>43</v>
      </c>
      <c r="O376" s="40"/>
      <c r="P376" s="194">
        <f>O376*H376</f>
        <v>0</v>
      </c>
      <c r="Q376" s="194">
        <v>0.00189</v>
      </c>
      <c r="R376" s="194">
        <f>Q376*H376</f>
        <v>0.024834600000000002</v>
      </c>
      <c r="S376" s="194">
        <v>0</v>
      </c>
      <c r="T376" s="195">
        <f>S376*H376</f>
        <v>0</v>
      </c>
      <c r="AR376" s="22" t="s">
        <v>235</v>
      </c>
      <c r="AT376" s="22" t="s">
        <v>136</v>
      </c>
      <c r="AU376" s="22" t="s">
        <v>84</v>
      </c>
      <c r="AY376" s="22" t="s">
        <v>134</v>
      </c>
      <c r="BE376" s="196">
        <f>IF(N376="základní",J376,0)</f>
        <v>0</v>
      </c>
      <c r="BF376" s="196">
        <f>IF(N376="snížená",J376,0)</f>
        <v>0</v>
      </c>
      <c r="BG376" s="196">
        <f>IF(N376="zákl. přenesená",J376,0)</f>
        <v>0</v>
      </c>
      <c r="BH376" s="196">
        <f>IF(N376="sníž. přenesená",J376,0)</f>
        <v>0</v>
      </c>
      <c r="BI376" s="196">
        <f>IF(N376="nulová",J376,0)</f>
        <v>0</v>
      </c>
      <c r="BJ376" s="22" t="s">
        <v>77</v>
      </c>
      <c r="BK376" s="196">
        <f>ROUND(I376*H376,2)</f>
        <v>0</v>
      </c>
      <c r="BL376" s="22" t="s">
        <v>235</v>
      </c>
      <c r="BM376" s="22" t="s">
        <v>688</v>
      </c>
    </row>
    <row r="377" spans="2:47" s="1" customFormat="1" ht="67.5">
      <c r="B377" s="39"/>
      <c r="C377" s="61"/>
      <c r="D377" s="197" t="s">
        <v>143</v>
      </c>
      <c r="E377" s="61"/>
      <c r="F377" s="198" t="s">
        <v>689</v>
      </c>
      <c r="G377" s="61"/>
      <c r="H377" s="61"/>
      <c r="I377" s="156"/>
      <c r="J377" s="61"/>
      <c r="K377" s="61"/>
      <c r="L377" s="59"/>
      <c r="M377" s="199"/>
      <c r="N377" s="40"/>
      <c r="O377" s="40"/>
      <c r="P377" s="40"/>
      <c r="Q377" s="40"/>
      <c r="R377" s="40"/>
      <c r="S377" s="40"/>
      <c r="T377" s="76"/>
      <c r="AT377" s="22" t="s">
        <v>143</v>
      </c>
      <c r="AU377" s="22" t="s">
        <v>84</v>
      </c>
    </row>
    <row r="378" spans="2:51" s="11" customFormat="1" ht="13.5">
      <c r="B378" s="200"/>
      <c r="C378" s="201"/>
      <c r="D378" s="197" t="s">
        <v>145</v>
      </c>
      <c r="E378" s="202" t="s">
        <v>21</v>
      </c>
      <c r="F378" s="203" t="s">
        <v>684</v>
      </c>
      <c r="G378" s="201"/>
      <c r="H378" s="204">
        <v>13.14</v>
      </c>
      <c r="I378" s="205"/>
      <c r="J378" s="201"/>
      <c r="K378" s="201"/>
      <c r="L378" s="206"/>
      <c r="M378" s="207"/>
      <c r="N378" s="208"/>
      <c r="O378" s="208"/>
      <c r="P378" s="208"/>
      <c r="Q378" s="208"/>
      <c r="R378" s="208"/>
      <c r="S378" s="208"/>
      <c r="T378" s="209"/>
      <c r="AT378" s="210" t="s">
        <v>145</v>
      </c>
      <c r="AU378" s="210" t="s">
        <v>84</v>
      </c>
      <c r="AV378" s="11" t="s">
        <v>84</v>
      </c>
      <c r="AW378" s="11" t="s">
        <v>35</v>
      </c>
      <c r="AX378" s="11" t="s">
        <v>72</v>
      </c>
      <c r="AY378" s="210" t="s">
        <v>134</v>
      </c>
    </row>
    <row r="379" spans="2:65" s="1" customFormat="1" ht="16.5" customHeight="1">
      <c r="B379" s="39"/>
      <c r="C379" s="185" t="s">
        <v>690</v>
      </c>
      <c r="D379" s="185" t="s">
        <v>136</v>
      </c>
      <c r="E379" s="186" t="s">
        <v>691</v>
      </c>
      <c r="F379" s="187" t="s">
        <v>692</v>
      </c>
      <c r="G379" s="188" t="s">
        <v>325</v>
      </c>
      <c r="H379" s="189">
        <v>3</v>
      </c>
      <c r="I379" s="190"/>
      <c r="J379" s="191">
        <f>ROUND(I379*H379,2)</f>
        <v>0</v>
      </c>
      <c r="K379" s="187" t="s">
        <v>140</v>
      </c>
      <c r="L379" s="59"/>
      <c r="M379" s="192" t="s">
        <v>21</v>
      </c>
      <c r="N379" s="193" t="s">
        <v>43</v>
      </c>
      <c r="O379" s="40"/>
      <c r="P379" s="194">
        <f>O379*H379</f>
        <v>0</v>
      </c>
      <c r="Q379" s="194">
        <v>0.00029</v>
      </c>
      <c r="R379" s="194">
        <f>Q379*H379</f>
        <v>0.00087</v>
      </c>
      <c r="S379" s="194">
        <v>0</v>
      </c>
      <c r="T379" s="195">
        <f>S379*H379</f>
        <v>0</v>
      </c>
      <c r="AR379" s="22" t="s">
        <v>235</v>
      </c>
      <c r="AT379" s="22" t="s">
        <v>136</v>
      </c>
      <c r="AU379" s="22" t="s">
        <v>84</v>
      </c>
      <c r="AY379" s="22" t="s">
        <v>134</v>
      </c>
      <c r="BE379" s="196">
        <f>IF(N379="základní",J379,0)</f>
        <v>0</v>
      </c>
      <c r="BF379" s="196">
        <f>IF(N379="snížená",J379,0)</f>
        <v>0</v>
      </c>
      <c r="BG379" s="196">
        <f>IF(N379="zákl. přenesená",J379,0)</f>
        <v>0</v>
      </c>
      <c r="BH379" s="196">
        <f>IF(N379="sníž. přenesená",J379,0)</f>
        <v>0</v>
      </c>
      <c r="BI379" s="196">
        <f>IF(N379="nulová",J379,0)</f>
        <v>0</v>
      </c>
      <c r="BJ379" s="22" t="s">
        <v>77</v>
      </c>
      <c r="BK379" s="196">
        <f>ROUND(I379*H379,2)</f>
        <v>0</v>
      </c>
      <c r="BL379" s="22" t="s">
        <v>235</v>
      </c>
      <c r="BM379" s="22" t="s">
        <v>693</v>
      </c>
    </row>
    <row r="380" spans="2:65" s="1" customFormat="1" ht="25.5" customHeight="1">
      <c r="B380" s="39"/>
      <c r="C380" s="185" t="s">
        <v>694</v>
      </c>
      <c r="D380" s="185" t="s">
        <v>136</v>
      </c>
      <c r="E380" s="186" t="s">
        <v>695</v>
      </c>
      <c r="F380" s="187" t="s">
        <v>696</v>
      </c>
      <c r="G380" s="188" t="s">
        <v>480</v>
      </c>
      <c r="H380" s="189">
        <v>1</v>
      </c>
      <c r="I380" s="190"/>
      <c r="J380" s="191">
        <f>ROUND(I380*H380,2)</f>
        <v>0</v>
      </c>
      <c r="K380" s="187" t="s">
        <v>21</v>
      </c>
      <c r="L380" s="59"/>
      <c r="M380" s="192" t="s">
        <v>21</v>
      </c>
      <c r="N380" s="193" t="s">
        <v>43</v>
      </c>
      <c r="O380" s="40"/>
      <c r="P380" s="194">
        <f>O380*H380</f>
        <v>0</v>
      </c>
      <c r="Q380" s="194">
        <v>0</v>
      </c>
      <c r="R380" s="194">
        <f>Q380*H380</f>
        <v>0</v>
      </c>
      <c r="S380" s="194">
        <v>0</v>
      </c>
      <c r="T380" s="195">
        <f>S380*H380</f>
        <v>0</v>
      </c>
      <c r="AR380" s="22" t="s">
        <v>235</v>
      </c>
      <c r="AT380" s="22" t="s">
        <v>136</v>
      </c>
      <c r="AU380" s="22" t="s">
        <v>84</v>
      </c>
      <c r="AY380" s="22" t="s">
        <v>134</v>
      </c>
      <c r="BE380" s="196">
        <f>IF(N380="základní",J380,0)</f>
        <v>0</v>
      </c>
      <c r="BF380" s="196">
        <f>IF(N380="snížená",J380,0)</f>
        <v>0</v>
      </c>
      <c r="BG380" s="196">
        <f>IF(N380="zákl. přenesená",J380,0)</f>
        <v>0</v>
      </c>
      <c r="BH380" s="196">
        <f>IF(N380="sníž. přenesená",J380,0)</f>
        <v>0</v>
      </c>
      <c r="BI380" s="196">
        <f>IF(N380="nulová",J380,0)</f>
        <v>0</v>
      </c>
      <c r="BJ380" s="22" t="s">
        <v>77</v>
      </c>
      <c r="BK380" s="196">
        <f>ROUND(I380*H380,2)</f>
        <v>0</v>
      </c>
      <c r="BL380" s="22" t="s">
        <v>235</v>
      </c>
      <c r="BM380" s="22" t="s">
        <v>697</v>
      </c>
    </row>
    <row r="381" spans="2:65" s="1" customFormat="1" ht="38.25" customHeight="1">
      <c r="B381" s="39"/>
      <c r="C381" s="185" t="s">
        <v>698</v>
      </c>
      <c r="D381" s="185" t="s">
        <v>136</v>
      </c>
      <c r="E381" s="186" t="s">
        <v>699</v>
      </c>
      <c r="F381" s="187" t="s">
        <v>700</v>
      </c>
      <c r="G381" s="188" t="s">
        <v>701</v>
      </c>
      <c r="H381" s="221"/>
      <c r="I381" s="190"/>
      <c r="J381" s="191">
        <f>ROUND(I381*H381,2)</f>
        <v>0</v>
      </c>
      <c r="K381" s="187" t="s">
        <v>140</v>
      </c>
      <c r="L381" s="59"/>
      <c r="M381" s="192" t="s">
        <v>21</v>
      </c>
      <c r="N381" s="193" t="s">
        <v>43</v>
      </c>
      <c r="O381" s="40"/>
      <c r="P381" s="194">
        <f>O381*H381</f>
        <v>0</v>
      </c>
      <c r="Q381" s="194">
        <v>0</v>
      </c>
      <c r="R381" s="194">
        <f>Q381*H381</f>
        <v>0</v>
      </c>
      <c r="S381" s="194">
        <v>0</v>
      </c>
      <c r="T381" s="195">
        <f>S381*H381</f>
        <v>0</v>
      </c>
      <c r="AR381" s="22" t="s">
        <v>235</v>
      </c>
      <c r="AT381" s="22" t="s">
        <v>136</v>
      </c>
      <c r="AU381" s="22" t="s">
        <v>84</v>
      </c>
      <c r="AY381" s="22" t="s">
        <v>134</v>
      </c>
      <c r="BE381" s="196">
        <f>IF(N381="základní",J381,0)</f>
        <v>0</v>
      </c>
      <c r="BF381" s="196">
        <f>IF(N381="snížená",J381,0)</f>
        <v>0</v>
      </c>
      <c r="BG381" s="196">
        <f>IF(N381="zákl. přenesená",J381,0)</f>
        <v>0</v>
      </c>
      <c r="BH381" s="196">
        <f>IF(N381="sníž. přenesená",J381,0)</f>
        <v>0</v>
      </c>
      <c r="BI381" s="196">
        <f>IF(N381="nulová",J381,0)</f>
        <v>0</v>
      </c>
      <c r="BJ381" s="22" t="s">
        <v>77</v>
      </c>
      <c r="BK381" s="196">
        <f>ROUND(I381*H381,2)</f>
        <v>0</v>
      </c>
      <c r="BL381" s="22" t="s">
        <v>235</v>
      </c>
      <c r="BM381" s="22" t="s">
        <v>702</v>
      </c>
    </row>
    <row r="382" spans="2:47" s="1" customFormat="1" ht="121.5">
      <c r="B382" s="39"/>
      <c r="C382" s="61"/>
      <c r="D382" s="197" t="s">
        <v>143</v>
      </c>
      <c r="E382" s="61"/>
      <c r="F382" s="198" t="s">
        <v>703</v>
      </c>
      <c r="G382" s="61"/>
      <c r="H382" s="61"/>
      <c r="I382" s="156"/>
      <c r="J382" s="61"/>
      <c r="K382" s="61"/>
      <c r="L382" s="59"/>
      <c r="M382" s="199"/>
      <c r="N382" s="40"/>
      <c r="O382" s="40"/>
      <c r="P382" s="40"/>
      <c r="Q382" s="40"/>
      <c r="R382" s="40"/>
      <c r="S382" s="40"/>
      <c r="T382" s="76"/>
      <c r="AT382" s="22" t="s">
        <v>143</v>
      </c>
      <c r="AU382" s="22" t="s">
        <v>84</v>
      </c>
    </row>
    <row r="383" spans="2:63" s="10" customFormat="1" ht="29.85" customHeight="1">
      <c r="B383" s="169"/>
      <c r="C383" s="170"/>
      <c r="D383" s="171" t="s">
        <v>71</v>
      </c>
      <c r="E383" s="183" t="s">
        <v>704</v>
      </c>
      <c r="F383" s="183" t="s">
        <v>705</v>
      </c>
      <c r="G383" s="170"/>
      <c r="H383" s="170"/>
      <c r="I383" s="173"/>
      <c r="J383" s="184">
        <f>BK383</f>
        <v>0</v>
      </c>
      <c r="K383" s="170"/>
      <c r="L383" s="175"/>
      <c r="M383" s="176"/>
      <c r="N383" s="177"/>
      <c r="O383" s="177"/>
      <c r="P383" s="178">
        <f>SUM(P384:P386)</f>
        <v>0</v>
      </c>
      <c r="Q383" s="177"/>
      <c r="R383" s="178">
        <f>SUM(R384:R386)</f>
        <v>0</v>
      </c>
      <c r="S383" s="177"/>
      <c r="T383" s="179">
        <f>SUM(T384:T386)</f>
        <v>0</v>
      </c>
      <c r="AR383" s="180" t="s">
        <v>84</v>
      </c>
      <c r="AT383" s="181" t="s">
        <v>71</v>
      </c>
      <c r="AU383" s="181" t="s">
        <v>77</v>
      </c>
      <c r="AY383" s="180" t="s">
        <v>134</v>
      </c>
      <c r="BK383" s="182">
        <f>SUM(BK384:BK386)</f>
        <v>0</v>
      </c>
    </row>
    <row r="384" spans="2:65" s="1" customFormat="1" ht="25.5" customHeight="1">
      <c r="B384" s="39"/>
      <c r="C384" s="185" t="s">
        <v>706</v>
      </c>
      <c r="D384" s="185" t="s">
        <v>136</v>
      </c>
      <c r="E384" s="186" t="s">
        <v>707</v>
      </c>
      <c r="F384" s="187" t="s">
        <v>708</v>
      </c>
      <c r="G384" s="188" t="s">
        <v>480</v>
      </c>
      <c r="H384" s="189">
        <v>1</v>
      </c>
      <c r="I384" s="190"/>
      <c r="J384" s="191">
        <f>ROUND(I384*H384,2)</f>
        <v>0</v>
      </c>
      <c r="K384" s="187" t="s">
        <v>21</v>
      </c>
      <c r="L384" s="59"/>
      <c r="M384" s="192" t="s">
        <v>21</v>
      </c>
      <c r="N384" s="193" t="s">
        <v>43</v>
      </c>
      <c r="O384" s="40"/>
      <c r="P384" s="194">
        <f>O384*H384</f>
        <v>0</v>
      </c>
      <c r="Q384" s="194">
        <v>0</v>
      </c>
      <c r="R384" s="194">
        <f>Q384*H384</f>
        <v>0</v>
      </c>
      <c r="S384" s="194">
        <v>0</v>
      </c>
      <c r="T384" s="195">
        <f>S384*H384</f>
        <v>0</v>
      </c>
      <c r="AR384" s="22" t="s">
        <v>235</v>
      </c>
      <c r="AT384" s="22" t="s">
        <v>136</v>
      </c>
      <c r="AU384" s="22" t="s">
        <v>84</v>
      </c>
      <c r="AY384" s="22" t="s">
        <v>134</v>
      </c>
      <c r="BE384" s="196">
        <f>IF(N384="základní",J384,0)</f>
        <v>0</v>
      </c>
      <c r="BF384" s="196">
        <f>IF(N384="snížená",J384,0)</f>
        <v>0</v>
      </c>
      <c r="BG384" s="196">
        <f>IF(N384="zákl. přenesená",J384,0)</f>
        <v>0</v>
      </c>
      <c r="BH384" s="196">
        <f>IF(N384="sníž. přenesená",J384,0)</f>
        <v>0</v>
      </c>
      <c r="BI384" s="196">
        <f>IF(N384="nulová",J384,0)</f>
        <v>0</v>
      </c>
      <c r="BJ384" s="22" t="s">
        <v>77</v>
      </c>
      <c r="BK384" s="196">
        <f>ROUND(I384*H384,2)</f>
        <v>0</v>
      </c>
      <c r="BL384" s="22" t="s">
        <v>235</v>
      </c>
      <c r="BM384" s="22" t="s">
        <v>709</v>
      </c>
    </row>
    <row r="385" spans="2:65" s="1" customFormat="1" ht="25.5" customHeight="1">
      <c r="B385" s="39"/>
      <c r="C385" s="185" t="s">
        <v>710</v>
      </c>
      <c r="D385" s="185" t="s">
        <v>136</v>
      </c>
      <c r="E385" s="186" t="s">
        <v>711</v>
      </c>
      <c r="F385" s="187" t="s">
        <v>712</v>
      </c>
      <c r="G385" s="188" t="s">
        <v>701</v>
      </c>
      <c r="H385" s="221"/>
      <c r="I385" s="190"/>
      <c r="J385" s="191">
        <f>ROUND(I385*H385,2)</f>
        <v>0</v>
      </c>
      <c r="K385" s="187" t="s">
        <v>140</v>
      </c>
      <c r="L385" s="59"/>
      <c r="M385" s="192" t="s">
        <v>21</v>
      </c>
      <c r="N385" s="193" t="s">
        <v>43</v>
      </c>
      <c r="O385" s="40"/>
      <c r="P385" s="194">
        <f>O385*H385</f>
        <v>0</v>
      </c>
      <c r="Q385" s="194">
        <v>0</v>
      </c>
      <c r="R385" s="194">
        <f>Q385*H385</f>
        <v>0</v>
      </c>
      <c r="S385" s="194">
        <v>0</v>
      </c>
      <c r="T385" s="195">
        <f>S385*H385</f>
        <v>0</v>
      </c>
      <c r="AR385" s="22" t="s">
        <v>235</v>
      </c>
      <c r="AT385" s="22" t="s">
        <v>136</v>
      </c>
      <c r="AU385" s="22" t="s">
        <v>84</v>
      </c>
      <c r="AY385" s="22" t="s">
        <v>134</v>
      </c>
      <c r="BE385" s="196">
        <f>IF(N385="základní",J385,0)</f>
        <v>0</v>
      </c>
      <c r="BF385" s="196">
        <f>IF(N385="snížená",J385,0)</f>
        <v>0</v>
      </c>
      <c r="BG385" s="196">
        <f>IF(N385="zákl. přenesená",J385,0)</f>
        <v>0</v>
      </c>
      <c r="BH385" s="196">
        <f>IF(N385="sníž. přenesená",J385,0)</f>
        <v>0</v>
      </c>
      <c r="BI385" s="196">
        <f>IF(N385="nulová",J385,0)</f>
        <v>0</v>
      </c>
      <c r="BJ385" s="22" t="s">
        <v>77</v>
      </c>
      <c r="BK385" s="196">
        <f>ROUND(I385*H385,2)</f>
        <v>0</v>
      </c>
      <c r="BL385" s="22" t="s">
        <v>235</v>
      </c>
      <c r="BM385" s="22" t="s">
        <v>713</v>
      </c>
    </row>
    <row r="386" spans="2:47" s="1" customFormat="1" ht="121.5">
      <c r="B386" s="39"/>
      <c r="C386" s="61"/>
      <c r="D386" s="197" t="s">
        <v>143</v>
      </c>
      <c r="E386" s="61"/>
      <c r="F386" s="198" t="s">
        <v>714</v>
      </c>
      <c r="G386" s="61"/>
      <c r="H386" s="61"/>
      <c r="I386" s="156"/>
      <c r="J386" s="61"/>
      <c r="K386" s="61"/>
      <c r="L386" s="59"/>
      <c r="M386" s="199"/>
      <c r="N386" s="40"/>
      <c r="O386" s="40"/>
      <c r="P386" s="40"/>
      <c r="Q386" s="40"/>
      <c r="R386" s="40"/>
      <c r="S386" s="40"/>
      <c r="T386" s="76"/>
      <c r="AT386" s="22" t="s">
        <v>143</v>
      </c>
      <c r="AU386" s="22" t="s">
        <v>84</v>
      </c>
    </row>
    <row r="387" spans="2:63" s="10" customFormat="1" ht="29.85" customHeight="1">
      <c r="B387" s="169"/>
      <c r="C387" s="170"/>
      <c r="D387" s="171" t="s">
        <v>71</v>
      </c>
      <c r="E387" s="183" t="s">
        <v>715</v>
      </c>
      <c r="F387" s="183" t="s">
        <v>716</v>
      </c>
      <c r="G387" s="170"/>
      <c r="H387" s="170"/>
      <c r="I387" s="173"/>
      <c r="J387" s="184">
        <f>BK387</f>
        <v>0</v>
      </c>
      <c r="K387" s="170"/>
      <c r="L387" s="175"/>
      <c r="M387" s="176"/>
      <c r="N387" s="177"/>
      <c r="O387" s="177"/>
      <c r="P387" s="178">
        <f>SUM(P388:P392)</f>
        <v>0</v>
      </c>
      <c r="Q387" s="177"/>
      <c r="R387" s="178">
        <f>SUM(R388:R392)</f>
        <v>0.02845</v>
      </c>
      <c r="S387" s="177"/>
      <c r="T387" s="179">
        <f>SUM(T388:T392)</f>
        <v>0</v>
      </c>
      <c r="AR387" s="180" t="s">
        <v>84</v>
      </c>
      <c r="AT387" s="181" t="s">
        <v>71</v>
      </c>
      <c r="AU387" s="181" t="s">
        <v>77</v>
      </c>
      <c r="AY387" s="180" t="s">
        <v>134</v>
      </c>
      <c r="BK387" s="182">
        <f>SUM(BK388:BK392)</f>
        <v>0</v>
      </c>
    </row>
    <row r="388" spans="2:65" s="1" customFormat="1" ht="25.5" customHeight="1">
      <c r="B388" s="39"/>
      <c r="C388" s="185" t="s">
        <v>717</v>
      </c>
      <c r="D388" s="185" t="s">
        <v>136</v>
      </c>
      <c r="E388" s="186" t="s">
        <v>718</v>
      </c>
      <c r="F388" s="187" t="s">
        <v>719</v>
      </c>
      <c r="G388" s="188" t="s">
        <v>720</v>
      </c>
      <c r="H388" s="189">
        <v>1</v>
      </c>
      <c r="I388" s="190"/>
      <c r="J388" s="191">
        <f>ROUND(I388*H388,2)</f>
        <v>0</v>
      </c>
      <c r="K388" s="187" t="s">
        <v>140</v>
      </c>
      <c r="L388" s="59"/>
      <c r="M388" s="192" t="s">
        <v>21</v>
      </c>
      <c r="N388" s="193" t="s">
        <v>43</v>
      </c>
      <c r="O388" s="40"/>
      <c r="P388" s="194">
        <f>O388*H388</f>
        <v>0</v>
      </c>
      <c r="Q388" s="194">
        <v>0.00983</v>
      </c>
      <c r="R388" s="194">
        <f>Q388*H388</f>
        <v>0.00983</v>
      </c>
      <c r="S388" s="194">
        <v>0</v>
      </c>
      <c r="T388" s="195">
        <f>S388*H388</f>
        <v>0</v>
      </c>
      <c r="AR388" s="22" t="s">
        <v>235</v>
      </c>
      <c r="AT388" s="22" t="s">
        <v>136</v>
      </c>
      <c r="AU388" s="22" t="s">
        <v>84</v>
      </c>
      <c r="AY388" s="22" t="s">
        <v>134</v>
      </c>
      <c r="BE388" s="196">
        <f>IF(N388="základní",J388,0)</f>
        <v>0</v>
      </c>
      <c r="BF388" s="196">
        <f>IF(N388="snížená",J388,0)</f>
        <v>0</v>
      </c>
      <c r="BG388" s="196">
        <f>IF(N388="zákl. přenesená",J388,0)</f>
        <v>0</v>
      </c>
      <c r="BH388" s="196">
        <f>IF(N388="sníž. přenesená",J388,0)</f>
        <v>0</v>
      </c>
      <c r="BI388" s="196">
        <f>IF(N388="nulová",J388,0)</f>
        <v>0</v>
      </c>
      <c r="BJ388" s="22" t="s">
        <v>77</v>
      </c>
      <c r="BK388" s="196">
        <f>ROUND(I388*H388,2)</f>
        <v>0</v>
      </c>
      <c r="BL388" s="22" t="s">
        <v>235</v>
      </c>
      <c r="BM388" s="22" t="s">
        <v>721</v>
      </c>
    </row>
    <row r="389" spans="2:47" s="1" customFormat="1" ht="40.5">
      <c r="B389" s="39"/>
      <c r="C389" s="61"/>
      <c r="D389" s="197" t="s">
        <v>143</v>
      </c>
      <c r="E389" s="61"/>
      <c r="F389" s="198" t="s">
        <v>722</v>
      </c>
      <c r="G389" s="61"/>
      <c r="H389" s="61"/>
      <c r="I389" s="156"/>
      <c r="J389" s="61"/>
      <c r="K389" s="61"/>
      <c r="L389" s="59"/>
      <c r="M389" s="199"/>
      <c r="N389" s="40"/>
      <c r="O389" s="40"/>
      <c r="P389" s="40"/>
      <c r="Q389" s="40"/>
      <c r="R389" s="40"/>
      <c r="S389" s="40"/>
      <c r="T389" s="76"/>
      <c r="AT389" s="22" t="s">
        <v>143</v>
      </c>
      <c r="AU389" s="22" t="s">
        <v>84</v>
      </c>
    </row>
    <row r="390" spans="2:65" s="1" customFormat="1" ht="25.5" customHeight="1">
      <c r="B390" s="39"/>
      <c r="C390" s="185" t="s">
        <v>723</v>
      </c>
      <c r="D390" s="185" t="s">
        <v>136</v>
      </c>
      <c r="E390" s="186" t="s">
        <v>724</v>
      </c>
      <c r="F390" s="187" t="s">
        <v>725</v>
      </c>
      <c r="G390" s="188" t="s">
        <v>720</v>
      </c>
      <c r="H390" s="189">
        <v>1</v>
      </c>
      <c r="I390" s="190"/>
      <c r="J390" s="191">
        <f>ROUND(I390*H390,2)</f>
        <v>0</v>
      </c>
      <c r="K390" s="187" t="s">
        <v>140</v>
      </c>
      <c r="L390" s="59"/>
      <c r="M390" s="192" t="s">
        <v>21</v>
      </c>
      <c r="N390" s="193" t="s">
        <v>43</v>
      </c>
      <c r="O390" s="40"/>
      <c r="P390" s="194">
        <f>O390*H390</f>
        <v>0</v>
      </c>
      <c r="Q390" s="194">
        <v>0.0147</v>
      </c>
      <c r="R390" s="194">
        <f>Q390*H390</f>
        <v>0.0147</v>
      </c>
      <c r="S390" s="194">
        <v>0</v>
      </c>
      <c r="T390" s="195">
        <f>S390*H390</f>
        <v>0</v>
      </c>
      <c r="AR390" s="22" t="s">
        <v>235</v>
      </c>
      <c r="AT390" s="22" t="s">
        <v>136</v>
      </c>
      <c r="AU390" s="22" t="s">
        <v>84</v>
      </c>
      <c r="AY390" s="22" t="s">
        <v>134</v>
      </c>
      <c r="BE390" s="196">
        <f>IF(N390="základní",J390,0)</f>
        <v>0</v>
      </c>
      <c r="BF390" s="196">
        <f>IF(N390="snížená",J390,0)</f>
        <v>0</v>
      </c>
      <c r="BG390" s="196">
        <f>IF(N390="zákl. přenesená",J390,0)</f>
        <v>0</v>
      </c>
      <c r="BH390" s="196">
        <f>IF(N390="sníž. přenesená",J390,0)</f>
        <v>0</v>
      </c>
      <c r="BI390" s="196">
        <f>IF(N390="nulová",J390,0)</f>
        <v>0</v>
      </c>
      <c r="BJ390" s="22" t="s">
        <v>77</v>
      </c>
      <c r="BK390" s="196">
        <f>ROUND(I390*H390,2)</f>
        <v>0</v>
      </c>
      <c r="BL390" s="22" t="s">
        <v>235</v>
      </c>
      <c r="BM390" s="22" t="s">
        <v>726</v>
      </c>
    </row>
    <row r="391" spans="2:65" s="1" customFormat="1" ht="25.5" customHeight="1">
      <c r="B391" s="39"/>
      <c r="C391" s="185" t="s">
        <v>727</v>
      </c>
      <c r="D391" s="185" t="s">
        <v>136</v>
      </c>
      <c r="E391" s="186" t="s">
        <v>728</v>
      </c>
      <c r="F391" s="187" t="s">
        <v>729</v>
      </c>
      <c r="G391" s="188" t="s">
        <v>720</v>
      </c>
      <c r="H391" s="189">
        <v>2</v>
      </c>
      <c r="I391" s="190"/>
      <c r="J391" s="191">
        <f>ROUND(I391*H391,2)</f>
        <v>0</v>
      </c>
      <c r="K391" s="187" t="s">
        <v>140</v>
      </c>
      <c r="L391" s="59"/>
      <c r="M391" s="192" t="s">
        <v>21</v>
      </c>
      <c r="N391" s="193" t="s">
        <v>43</v>
      </c>
      <c r="O391" s="40"/>
      <c r="P391" s="194">
        <f>O391*H391</f>
        <v>0</v>
      </c>
      <c r="Q391" s="194">
        <v>0.00196</v>
      </c>
      <c r="R391" s="194">
        <f>Q391*H391</f>
        <v>0.00392</v>
      </c>
      <c r="S391" s="194">
        <v>0</v>
      </c>
      <c r="T391" s="195">
        <f>S391*H391</f>
        <v>0</v>
      </c>
      <c r="AR391" s="22" t="s">
        <v>235</v>
      </c>
      <c r="AT391" s="22" t="s">
        <v>136</v>
      </c>
      <c r="AU391" s="22" t="s">
        <v>84</v>
      </c>
      <c r="AY391" s="22" t="s">
        <v>134</v>
      </c>
      <c r="BE391" s="196">
        <f>IF(N391="základní",J391,0)</f>
        <v>0</v>
      </c>
      <c r="BF391" s="196">
        <f>IF(N391="snížená",J391,0)</f>
        <v>0</v>
      </c>
      <c r="BG391" s="196">
        <f>IF(N391="zákl. přenesená",J391,0)</f>
        <v>0</v>
      </c>
      <c r="BH391" s="196">
        <f>IF(N391="sníž. přenesená",J391,0)</f>
        <v>0</v>
      </c>
      <c r="BI391" s="196">
        <f>IF(N391="nulová",J391,0)</f>
        <v>0</v>
      </c>
      <c r="BJ391" s="22" t="s">
        <v>77</v>
      </c>
      <c r="BK391" s="196">
        <f>ROUND(I391*H391,2)</f>
        <v>0</v>
      </c>
      <c r="BL391" s="22" t="s">
        <v>235</v>
      </c>
      <c r="BM391" s="22" t="s">
        <v>730</v>
      </c>
    </row>
    <row r="392" spans="2:47" s="1" customFormat="1" ht="27">
      <c r="B392" s="39"/>
      <c r="C392" s="61"/>
      <c r="D392" s="197" t="s">
        <v>143</v>
      </c>
      <c r="E392" s="61"/>
      <c r="F392" s="198" t="s">
        <v>731</v>
      </c>
      <c r="G392" s="61"/>
      <c r="H392" s="61"/>
      <c r="I392" s="156"/>
      <c r="J392" s="61"/>
      <c r="K392" s="61"/>
      <c r="L392" s="59"/>
      <c r="M392" s="199"/>
      <c r="N392" s="40"/>
      <c r="O392" s="40"/>
      <c r="P392" s="40"/>
      <c r="Q392" s="40"/>
      <c r="R392" s="40"/>
      <c r="S392" s="40"/>
      <c r="T392" s="76"/>
      <c r="AT392" s="22" t="s">
        <v>143</v>
      </c>
      <c r="AU392" s="22" t="s">
        <v>84</v>
      </c>
    </row>
    <row r="393" spans="2:63" s="10" customFormat="1" ht="29.85" customHeight="1">
      <c r="B393" s="169"/>
      <c r="C393" s="170"/>
      <c r="D393" s="171" t="s">
        <v>71</v>
      </c>
      <c r="E393" s="183" t="s">
        <v>732</v>
      </c>
      <c r="F393" s="183" t="s">
        <v>733</v>
      </c>
      <c r="G393" s="170"/>
      <c r="H393" s="170"/>
      <c r="I393" s="173"/>
      <c r="J393" s="184">
        <f>BK393</f>
        <v>0</v>
      </c>
      <c r="K393" s="170"/>
      <c r="L393" s="175"/>
      <c r="M393" s="176"/>
      <c r="N393" s="177"/>
      <c r="O393" s="177"/>
      <c r="P393" s="178">
        <f>P394</f>
        <v>0</v>
      </c>
      <c r="Q393" s="177"/>
      <c r="R393" s="178">
        <f>R394</f>
        <v>0</v>
      </c>
      <c r="S393" s="177"/>
      <c r="T393" s="179">
        <f>T394</f>
        <v>0</v>
      </c>
      <c r="AR393" s="180" t="s">
        <v>84</v>
      </c>
      <c r="AT393" s="181" t="s">
        <v>71</v>
      </c>
      <c r="AU393" s="181" t="s">
        <v>77</v>
      </c>
      <c r="AY393" s="180" t="s">
        <v>134</v>
      </c>
      <c r="BK393" s="182">
        <f>BK394</f>
        <v>0</v>
      </c>
    </row>
    <row r="394" spans="2:65" s="1" customFormat="1" ht="16.5" customHeight="1">
      <c r="B394" s="39"/>
      <c r="C394" s="185" t="s">
        <v>734</v>
      </c>
      <c r="D394" s="185" t="s">
        <v>136</v>
      </c>
      <c r="E394" s="186" t="s">
        <v>735</v>
      </c>
      <c r="F394" s="187" t="s">
        <v>736</v>
      </c>
      <c r="G394" s="188" t="s">
        <v>480</v>
      </c>
      <c r="H394" s="189">
        <v>1</v>
      </c>
      <c r="I394" s="190"/>
      <c r="J394" s="191">
        <f>ROUND(I394*H394,2)</f>
        <v>0</v>
      </c>
      <c r="K394" s="187" t="s">
        <v>21</v>
      </c>
      <c r="L394" s="59"/>
      <c r="M394" s="192" t="s">
        <v>21</v>
      </c>
      <c r="N394" s="193" t="s">
        <v>43</v>
      </c>
      <c r="O394" s="40"/>
      <c r="P394" s="194">
        <f>O394*H394</f>
        <v>0</v>
      </c>
      <c r="Q394" s="194">
        <v>0</v>
      </c>
      <c r="R394" s="194">
        <f>Q394*H394</f>
        <v>0</v>
      </c>
      <c r="S394" s="194">
        <v>0</v>
      </c>
      <c r="T394" s="195">
        <f>S394*H394</f>
        <v>0</v>
      </c>
      <c r="AR394" s="22" t="s">
        <v>235</v>
      </c>
      <c r="AT394" s="22" t="s">
        <v>136</v>
      </c>
      <c r="AU394" s="22" t="s">
        <v>84</v>
      </c>
      <c r="AY394" s="22" t="s">
        <v>134</v>
      </c>
      <c r="BE394" s="196">
        <f>IF(N394="základní",J394,0)</f>
        <v>0</v>
      </c>
      <c r="BF394" s="196">
        <f>IF(N394="snížená",J394,0)</f>
        <v>0</v>
      </c>
      <c r="BG394" s="196">
        <f>IF(N394="zákl. přenesená",J394,0)</f>
        <v>0</v>
      </c>
      <c r="BH394" s="196">
        <f>IF(N394="sníž. přenesená",J394,0)</f>
        <v>0</v>
      </c>
      <c r="BI394" s="196">
        <f>IF(N394="nulová",J394,0)</f>
        <v>0</v>
      </c>
      <c r="BJ394" s="22" t="s">
        <v>77</v>
      </c>
      <c r="BK394" s="196">
        <f>ROUND(I394*H394,2)</f>
        <v>0</v>
      </c>
      <c r="BL394" s="22" t="s">
        <v>235</v>
      </c>
      <c r="BM394" s="22" t="s">
        <v>737</v>
      </c>
    </row>
    <row r="395" spans="2:63" s="10" customFormat="1" ht="29.85" customHeight="1">
      <c r="B395" s="169"/>
      <c r="C395" s="170"/>
      <c r="D395" s="171" t="s">
        <v>71</v>
      </c>
      <c r="E395" s="183" t="s">
        <v>738</v>
      </c>
      <c r="F395" s="183" t="s">
        <v>739</v>
      </c>
      <c r="G395" s="170"/>
      <c r="H395" s="170"/>
      <c r="I395" s="173"/>
      <c r="J395" s="184">
        <f>BK395</f>
        <v>0</v>
      </c>
      <c r="K395" s="170"/>
      <c r="L395" s="175"/>
      <c r="M395" s="176"/>
      <c r="N395" s="177"/>
      <c r="O395" s="177"/>
      <c r="P395" s="178">
        <f>SUM(P396:P434)</f>
        <v>0</v>
      </c>
      <c r="Q395" s="177"/>
      <c r="R395" s="178">
        <f>SUM(R396:R434)</f>
        <v>0.10332999999999999</v>
      </c>
      <c r="S395" s="177"/>
      <c r="T395" s="179">
        <f>SUM(T396:T434)</f>
        <v>0</v>
      </c>
      <c r="AR395" s="180" t="s">
        <v>84</v>
      </c>
      <c r="AT395" s="181" t="s">
        <v>71</v>
      </c>
      <c r="AU395" s="181" t="s">
        <v>77</v>
      </c>
      <c r="AY395" s="180" t="s">
        <v>134</v>
      </c>
      <c r="BK395" s="182">
        <f>SUM(BK396:BK434)</f>
        <v>0</v>
      </c>
    </row>
    <row r="396" spans="2:65" s="1" customFormat="1" ht="25.5" customHeight="1">
      <c r="B396" s="39"/>
      <c r="C396" s="185" t="s">
        <v>740</v>
      </c>
      <c r="D396" s="185" t="s">
        <v>136</v>
      </c>
      <c r="E396" s="186" t="s">
        <v>741</v>
      </c>
      <c r="F396" s="187" t="s">
        <v>742</v>
      </c>
      <c r="G396" s="188" t="s">
        <v>341</v>
      </c>
      <c r="H396" s="189">
        <v>84.26</v>
      </c>
      <c r="I396" s="190"/>
      <c r="J396" s="191">
        <f>ROUND(I396*H396,2)</f>
        <v>0</v>
      </c>
      <c r="K396" s="187" t="s">
        <v>189</v>
      </c>
      <c r="L396" s="59"/>
      <c r="M396" s="192" t="s">
        <v>21</v>
      </c>
      <c r="N396" s="193" t="s">
        <v>43</v>
      </c>
      <c r="O396" s="40"/>
      <c r="P396" s="194">
        <f>O396*H396</f>
        <v>0</v>
      </c>
      <c r="Q396" s="194">
        <v>0</v>
      </c>
      <c r="R396" s="194">
        <f>Q396*H396</f>
        <v>0</v>
      </c>
      <c r="S396" s="194">
        <v>0</v>
      </c>
      <c r="T396" s="195">
        <f>S396*H396</f>
        <v>0</v>
      </c>
      <c r="AR396" s="22" t="s">
        <v>235</v>
      </c>
      <c r="AT396" s="22" t="s">
        <v>136</v>
      </c>
      <c r="AU396" s="22" t="s">
        <v>84</v>
      </c>
      <c r="AY396" s="22" t="s">
        <v>134</v>
      </c>
      <c r="BE396" s="196">
        <f>IF(N396="základní",J396,0)</f>
        <v>0</v>
      </c>
      <c r="BF396" s="196">
        <f>IF(N396="snížená",J396,0)</f>
        <v>0</v>
      </c>
      <c r="BG396" s="196">
        <f>IF(N396="zákl. přenesená",J396,0)</f>
        <v>0</v>
      </c>
      <c r="BH396" s="196">
        <f>IF(N396="sníž. přenesená",J396,0)</f>
        <v>0</v>
      </c>
      <c r="BI396" s="196">
        <f>IF(N396="nulová",J396,0)</f>
        <v>0</v>
      </c>
      <c r="BJ396" s="22" t="s">
        <v>77</v>
      </c>
      <c r="BK396" s="196">
        <f>ROUND(I396*H396,2)</f>
        <v>0</v>
      </c>
      <c r="BL396" s="22" t="s">
        <v>235</v>
      </c>
      <c r="BM396" s="22" t="s">
        <v>743</v>
      </c>
    </row>
    <row r="397" spans="2:51" s="11" customFormat="1" ht="13.5">
      <c r="B397" s="200"/>
      <c r="C397" s="201"/>
      <c r="D397" s="197" t="s">
        <v>145</v>
      </c>
      <c r="E397" s="202" t="s">
        <v>21</v>
      </c>
      <c r="F397" s="203" t="s">
        <v>744</v>
      </c>
      <c r="G397" s="201"/>
      <c r="H397" s="204">
        <v>57.86</v>
      </c>
      <c r="I397" s="205"/>
      <c r="J397" s="201"/>
      <c r="K397" s="201"/>
      <c r="L397" s="206"/>
      <c r="M397" s="207"/>
      <c r="N397" s="208"/>
      <c r="O397" s="208"/>
      <c r="P397" s="208"/>
      <c r="Q397" s="208"/>
      <c r="R397" s="208"/>
      <c r="S397" s="208"/>
      <c r="T397" s="209"/>
      <c r="AT397" s="210" t="s">
        <v>145</v>
      </c>
      <c r="AU397" s="210" t="s">
        <v>84</v>
      </c>
      <c r="AV397" s="11" t="s">
        <v>84</v>
      </c>
      <c r="AW397" s="11" t="s">
        <v>35</v>
      </c>
      <c r="AX397" s="11" t="s">
        <v>72</v>
      </c>
      <c r="AY397" s="210" t="s">
        <v>134</v>
      </c>
    </row>
    <row r="398" spans="2:51" s="11" customFormat="1" ht="13.5">
      <c r="B398" s="200"/>
      <c r="C398" s="201"/>
      <c r="D398" s="197" t="s">
        <v>145</v>
      </c>
      <c r="E398" s="202" t="s">
        <v>21</v>
      </c>
      <c r="F398" s="203" t="s">
        <v>745</v>
      </c>
      <c r="G398" s="201"/>
      <c r="H398" s="204">
        <v>26.4</v>
      </c>
      <c r="I398" s="205"/>
      <c r="J398" s="201"/>
      <c r="K398" s="201"/>
      <c r="L398" s="206"/>
      <c r="M398" s="207"/>
      <c r="N398" s="208"/>
      <c r="O398" s="208"/>
      <c r="P398" s="208"/>
      <c r="Q398" s="208"/>
      <c r="R398" s="208"/>
      <c r="S398" s="208"/>
      <c r="T398" s="209"/>
      <c r="AT398" s="210" t="s">
        <v>145</v>
      </c>
      <c r="AU398" s="210" t="s">
        <v>84</v>
      </c>
      <c r="AV398" s="11" t="s">
        <v>84</v>
      </c>
      <c r="AW398" s="11" t="s">
        <v>35</v>
      </c>
      <c r="AX398" s="11" t="s">
        <v>72</v>
      </c>
      <c r="AY398" s="210" t="s">
        <v>134</v>
      </c>
    </row>
    <row r="399" spans="2:65" s="1" customFormat="1" ht="16.5" customHeight="1">
      <c r="B399" s="39"/>
      <c r="C399" s="211" t="s">
        <v>746</v>
      </c>
      <c r="D399" s="211" t="s">
        <v>201</v>
      </c>
      <c r="E399" s="212" t="s">
        <v>747</v>
      </c>
      <c r="F399" s="213" t="s">
        <v>748</v>
      </c>
      <c r="G399" s="214" t="s">
        <v>227</v>
      </c>
      <c r="H399" s="215">
        <v>23.072</v>
      </c>
      <c r="I399" s="216"/>
      <c r="J399" s="217">
        <f>ROUND(I399*H399,2)</f>
        <v>0</v>
      </c>
      <c r="K399" s="213" t="s">
        <v>189</v>
      </c>
      <c r="L399" s="218"/>
      <c r="M399" s="219" t="s">
        <v>21</v>
      </c>
      <c r="N399" s="220" t="s">
        <v>43</v>
      </c>
      <c r="O399" s="40"/>
      <c r="P399" s="194">
        <f>O399*H399</f>
        <v>0</v>
      </c>
      <c r="Q399" s="194">
        <v>0.001</v>
      </c>
      <c r="R399" s="194">
        <f>Q399*H399</f>
        <v>0.023072</v>
      </c>
      <c r="S399" s="194">
        <v>0</v>
      </c>
      <c r="T399" s="195">
        <f>S399*H399</f>
        <v>0</v>
      </c>
      <c r="AR399" s="22" t="s">
        <v>338</v>
      </c>
      <c r="AT399" s="22" t="s">
        <v>201</v>
      </c>
      <c r="AU399" s="22" t="s">
        <v>84</v>
      </c>
      <c r="AY399" s="22" t="s">
        <v>134</v>
      </c>
      <c r="BE399" s="196">
        <f>IF(N399="základní",J399,0)</f>
        <v>0</v>
      </c>
      <c r="BF399" s="196">
        <f>IF(N399="snížená",J399,0)</f>
        <v>0</v>
      </c>
      <c r="BG399" s="196">
        <f>IF(N399="zákl. přenesená",J399,0)</f>
        <v>0</v>
      </c>
      <c r="BH399" s="196">
        <f>IF(N399="sníž. přenesená",J399,0)</f>
        <v>0</v>
      </c>
      <c r="BI399" s="196">
        <f>IF(N399="nulová",J399,0)</f>
        <v>0</v>
      </c>
      <c r="BJ399" s="22" t="s">
        <v>77</v>
      </c>
      <c r="BK399" s="196">
        <f>ROUND(I399*H399,2)</f>
        <v>0</v>
      </c>
      <c r="BL399" s="22" t="s">
        <v>235</v>
      </c>
      <c r="BM399" s="22" t="s">
        <v>749</v>
      </c>
    </row>
    <row r="400" spans="2:51" s="11" customFormat="1" ht="13.5">
      <c r="B400" s="200"/>
      <c r="C400" s="201"/>
      <c r="D400" s="197" t="s">
        <v>145</v>
      </c>
      <c r="E400" s="202" t="s">
        <v>21</v>
      </c>
      <c r="F400" s="203" t="s">
        <v>750</v>
      </c>
      <c r="G400" s="201"/>
      <c r="H400" s="204">
        <v>23.072</v>
      </c>
      <c r="I400" s="205"/>
      <c r="J400" s="201"/>
      <c r="K400" s="201"/>
      <c r="L400" s="206"/>
      <c r="M400" s="207"/>
      <c r="N400" s="208"/>
      <c r="O400" s="208"/>
      <c r="P400" s="208"/>
      <c r="Q400" s="208"/>
      <c r="R400" s="208"/>
      <c r="S400" s="208"/>
      <c r="T400" s="209"/>
      <c r="AT400" s="210" t="s">
        <v>145</v>
      </c>
      <c r="AU400" s="210" t="s">
        <v>84</v>
      </c>
      <c r="AV400" s="11" t="s">
        <v>84</v>
      </c>
      <c r="AW400" s="11" t="s">
        <v>35</v>
      </c>
      <c r="AX400" s="11" t="s">
        <v>77</v>
      </c>
      <c r="AY400" s="210" t="s">
        <v>134</v>
      </c>
    </row>
    <row r="401" spans="2:65" s="1" customFormat="1" ht="16.5" customHeight="1">
      <c r="B401" s="39"/>
      <c r="C401" s="211" t="s">
        <v>751</v>
      </c>
      <c r="D401" s="211" t="s">
        <v>201</v>
      </c>
      <c r="E401" s="212" t="s">
        <v>752</v>
      </c>
      <c r="F401" s="213" t="s">
        <v>753</v>
      </c>
      <c r="G401" s="214" t="s">
        <v>227</v>
      </c>
      <c r="H401" s="215">
        <v>16.368</v>
      </c>
      <c r="I401" s="216"/>
      <c r="J401" s="217">
        <f>ROUND(I401*H401,2)</f>
        <v>0</v>
      </c>
      <c r="K401" s="213" t="s">
        <v>189</v>
      </c>
      <c r="L401" s="218"/>
      <c r="M401" s="219" t="s">
        <v>21</v>
      </c>
      <c r="N401" s="220" t="s">
        <v>43</v>
      </c>
      <c r="O401" s="40"/>
      <c r="P401" s="194">
        <f>O401*H401</f>
        <v>0</v>
      </c>
      <c r="Q401" s="194">
        <v>0.001</v>
      </c>
      <c r="R401" s="194">
        <f>Q401*H401</f>
        <v>0.016368</v>
      </c>
      <c r="S401" s="194">
        <v>0</v>
      </c>
      <c r="T401" s="195">
        <f>S401*H401</f>
        <v>0</v>
      </c>
      <c r="AR401" s="22" t="s">
        <v>338</v>
      </c>
      <c r="AT401" s="22" t="s">
        <v>201</v>
      </c>
      <c r="AU401" s="22" t="s">
        <v>84</v>
      </c>
      <c r="AY401" s="22" t="s">
        <v>134</v>
      </c>
      <c r="BE401" s="196">
        <f>IF(N401="základní",J401,0)</f>
        <v>0</v>
      </c>
      <c r="BF401" s="196">
        <f>IF(N401="snížená",J401,0)</f>
        <v>0</v>
      </c>
      <c r="BG401" s="196">
        <f>IF(N401="zákl. přenesená",J401,0)</f>
        <v>0</v>
      </c>
      <c r="BH401" s="196">
        <f>IF(N401="sníž. přenesená",J401,0)</f>
        <v>0</v>
      </c>
      <c r="BI401" s="196">
        <f>IF(N401="nulová",J401,0)</f>
        <v>0</v>
      </c>
      <c r="BJ401" s="22" t="s">
        <v>77</v>
      </c>
      <c r="BK401" s="196">
        <f>ROUND(I401*H401,2)</f>
        <v>0</v>
      </c>
      <c r="BL401" s="22" t="s">
        <v>235</v>
      </c>
      <c r="BM401" s="22" t="s">
        <v>754</v>
      </c>
    </row>
    <row r="402" spans="2:51" s="11" customFormat="1" ht="13.5">
      <c r="B402" s="200"/>
      <c r="C402" s="201"/>
      <c r="D402" s="197" t="s">
        <v>145</v>
      </c>
      <c r="E402" s="202" t="s">
        <v>21</v>
      </c>
      <c r="F402" s="203" t="s">
        <v>755</v>
      </c>
      <c r="G402" s="201"/>
      <c r="H402" s="204">
        <v>16.368</v>
      </c>
      <c r="I402" s="205"/>
      <c r="J402" s="201"/>
      <c r="K402" s="201"/>
      <c r="L402" s="206"/>
      <c r="M402" s="207"/>
      <c r="N402" s="208"/>
      <c r="O402" s="208"/>
      <c r="P402" s="208"/>
      <c r="Q402" s="208"/>
      <c r="R402" s="208"/>
      <c r="S402" s="208"/>
      <c r="T402" s="209"/>
      <c r="AT402" s="210" t="s">
        <v>145</v>
      </c>
      <c r="AU402" s="210" t="s">
        <v>84</v>
      </c>
      <c r="AV402" s="11" t="s">
        <v>84</v>
      </c>
      <c r="AW402" s="11" t="s">
        <v>35</v>
      </c>
      <c r="AX402" s="11" t="s">
        <v>77</v>
      </c>
      <c r="AY402" s="210" t="s">
        <v>134</v>
      </c>
    </row>
    <row r="403" spans="2:65" s="1" customFormat="1" ht="16.5" customHeight="1">
      <c r="B403" s="39"/>
      <c r="C403" s="211" t="s">
        <v>756</v>
      </c>
      <c r="D403" s="211" t="s">
        <v>201</v>
      </c>
      <c r="E403" s="212" t="s">
        <v>757</v>
      </c>
      <c r="F403" s="213" t="s">
        <v>758</v>
      </c>
      <c r="G403" s="214" t="s">
        <v>325</v>
      </c>
      <c r="H403" s="215">
        <v>27</v>
      </c>
      <c r="I403" s="216"/>
      <c r="J403" s="217">
        <f>ROUND(I403*H403,2)</f>
        <v>0</v>
      </c>
      <c r="K403" s="213" t="s">
        <v>189</v>
      </c>
      <c r="L403" s="218"/>
      <c r="M403" s="219" t="s">
        <v>21</v>
      </c>
      <c r="N403" s="220" t="s">
        <v>43</v>
      </c>
      <c r="O403" s="40"/>
      <c r="P403" s="194">
        <f>O403*H403</f>
        <v>0</v>
      </c>
      <c r="Q403" s="194">
        <v>0.00014</v>
      </c>
      <c r="R403" s="194">
        <f>Q403*H403</f>
        <v>0.0037799999999999995</v>
      </c>
      <c r="S403" s="194">
        <v>0</v>
      </c>
      <c r="T403" s="195">
        <f>S403*H403</f>
        <v>0</v>
      </c>
      <c r="AR403" s="22" t="s">
        <v>338</v>
      </c>
      <c r="AT403" s="22" t="s">
        <v>201</v>
      </c>
      <c r="AU403" s="22" t="s">
        <v>84</v>
      </c>
      <c r="AY403" s="22" t="s">
        <v>134</v>
      </c>
      <c r="BE403" s="196">
        <f>IF(N403="základní",J403,0)</f>
        <v>0</v>
      </c>
      <c r="BF403" s="196">
        <f>IF(N403="snížená",J403,0)</f>
        <v>0</v>
      </c>
      <c r="BG403" s="196">
        <f>IF(N403="zákl. přenesená",J403,0)</f>
        <v>0</v>
      </c>
      <c r="BH403" s="196">
        <f>IF(N403="sníž. přenesená",J403,0)</f>
        <v>0</v>
      </c>
      <c r="BI403" s="196">
        <f>IF(N403="nulová",J403,0)</f>
        <v>0</v>
      </c>
      <c r="BJ403" s="22" t="s">
        <v>77</v>
      </c>
      <c r="BK403" s="196">
        <f>ROUND(I403*H403,2)</f>
        <v>0</v>
      </c>
      <c r="BL403" s="22" t="s">
        <v>235</v>
      </c>
      <c r="BM403" s="22" t="s">
        <v>759</v>
      </c>
    </row>
    <row r="404" spans="2:51" s="11" customFormat="1" ht="13.5">
      <c r="B404" s="200"/>
      <c r="C404" s="201"/>
      <c r="D404" s="197" t="s">
        <v>145</v>
      </c>
      <c r="E404" s="202" t="s">
        <v>21</v>
      </c>
      <c r="F404" s="203" t="s">
        <v>308</v>
      </c>
      <c r="G404" s="201"/>
      <c r="H404" s="204">
        <v>27</v>
      </c>
      <c r="I404" s="205"/>
      <c r="J404" s="201"/>
      <c r="K404" s="201"/>
      <c r="L404" s="206"/>
      <c r="M404" s="207"/>
      <c r="N404" s="208"/>
      <c r="O404" s="208"/>
      <c r="P404" s="208"/>
      <c r="Q404" s="208"/>
      <c r="R404" s="208"/>
      <c r="S404" s="208"/>
      <c r="T404" s="209"/>
      <c r="AT404" s="210" t="s">
        <v>145</v>
      </c>
      <c r="AU404" s="210" t="s">
        <v>84</v>
      </c>
      <c r="AV404" s="11" t="s">
        <v>84</v>
      </c>
      <c r="AW404" s="11" t="s">
        <v>35</v>
      </c>
      <c r="AX404" s="11" t="s">
        <v>77</v>
      </c>
      <c r="AY404" s="210" t="s">
        <v>134</v>
      </c>
    </row>
    <row r="405" spans="2:65" s="1" customFormat="1" ht="16.5" customHeight="1">
      <c r="B405" s="39"/>
      <c r="C405" s="211" t="s">
        <v>760</v>
      </c>
      <c r="D405" s="211" t="s">
        <v>201</v>
      </c>
      <c r="E405" s="212" t="s">
        <v>761</v>
      </c>
      <c r="F405" s="213" t="s">
        <v>762</v>
      </c>
      <c r="G405" s="214" t="s">
        <v>325</v>
      </c>
      <c r="H405" s="215">
        <v>58</v>
      </c>
      <c r="I405" s="216"/>
      <c r="J405" s="217">
        <f>ROUND(I405*H405,2)</f>
        <v>0</v>
      </c>
      <c r="K405" s="213" t="s">
        <v>189</v>
      </c>
      <c r="L405" s="218"/>
      <c r="M405" s="219" t="s">
        <v>21</v>
      </c>
      <c r="N405" s="220" t="s">
        <v>43</v>
      </c>
      <c r="O405" s="40"/>
      <c r="P405" s="194">
        <f>O405*H405</f>
        <v>0</v>
      </c>
      <c r="Q405" s="194">
        <v>0.00055</v>
      </c>
      <c r="R405" s="194">
        <f>Q405*H405</f>
        <v>0.031900000000000005</v>
      </c>
      <c r="S405" s="194">
        <v>0</v>
      </c>
      <c r="T405" s="195">
        <f>S405*H405</f>
        <v>0</v>
      </c>
      <c r="AR405" s="22" t="s">
        <v>338</v>
      </c>
      <c r="AT405" s="22" t="s">
        <v>201</v>
      </c>
      <c r="AU405" s="22" t="s">
        <v>84</v>
      </c>
      <c r="AY405" s="22" t="s">
        <v>134</v>
      </c>
      <c r="BE405" s="196">
        <f>IF(N405="základní",J405,0)</f>
        <v>0</v>
      </c>
      <c r="BF405" s="196">
        <f>IF(N405="snížená",J405,0)</f>
        <v>0</v>
      </c>
      <c r="BG405" s="196">
        <f>IF(N405="zákl. přenesená",J405,0)</f>
        <v>0</v>
      </c>
      <c r="BH405" s="196">
        <f>IF(N405="sníž. přenesená",J405,0)</f>
        <v>0</v>
      </c>
      <c r="BI405" s="196">
        <f>IF(N405="nulová",J405,0)</f>
        <v>0</v>
      </c>
      <c r="BJ405" s="22" t="s">
        <v>77</v>
      </c>
      <c r="BK405" s="196">
        <f>ROUND(I405*H405,2)</f>
        <v>0</v>
      </c>
      <c r="BL405" s="22" t="s">
        <v>235</v>
      </c>
      <c r="BM405" s="22" t="s">
        <v>763</v>
      </c>
    </row>
    <row r="406" spans="2:51" s="11" customFormat="1" ht="13.5">
      <c r="B406" s="200"/>
      <c r="C406" s="201"/>
      <c r="D406" s="197" t="s">
        <v>145</v>
      </c>
      <c r="E406" s="202" t="s">
        <v>21</v>
      </c>
      <c r="F406" s="203" t="s">
        <v>472</v>
      </c>
      <c r="G406" s="201"/>
      <c r="H406" s="204">
        <v>58</v>
      </c>
      <c r="I406" s="205"/>
      <c r="J406" s="201"/>
      <c r="K406" s="201"/>
      <c r="L406" s="206"/>
      <c r="M406" s="207"/>
      <c r="N406" s="208"/>
      <c r="O406" s="208"/>
      <c r="P406" s="208"/>
      <c r="Q406" s="208"/>
      <c r="R406" s="208"/>
      <c r="S406" s="208"/>
      <c r="T406" s="209"/>
      <c r="AT406" s="210" t="s">
        <v>145</v>
      </c>
      <c r="AU406" s="210" t="s">
        <v>84</v>
      </c>
      <c r="AV406" s="11" t="s">
        <v>84</v>
      </c>
      <c r="AW406" s="11" t="s">
        <v>35</v>
      </c>
      <c r="AX406" s="11" t="s">
        <v>77</v>
      </c>
      <c r="AY406" s="210" t="s">
        <v>134</v>
      </c>
    </row>
    <row r="407" spans="2:65" s="1" customFormat="1" ht="16.5" customHeight="1">
      <c r="B407" s="39"/>
      <c r="C407" s="185" t="s">
        <v>764</v>
      </c>
      <c r="D407" s="185" t="s">
        <v>136</v>
      </c>
      <c r="E407" s="186" t="s">
        <v>765</v>
      </c>
      <c r="F407" s="187" t="s">
        <v>766</v>
      </c>
      <c r="G407" s="188" t="s">
        <v>325</v>
      </c>
      <c r="H407" s="189">
        <v>19</v>
      </c>
      <c r="I407" s="190"/>
      <c r="J407" s="191">
        <f>ROUND(I407*H407,2)</f>
        <v>0</v>
      </c>
      <c r="K407" s="187" t="s">
        <v>189</v>
      </c>
      <c r="L407" s="59"/>
      <c r="M407" s="192" t="s">
        <v>21</v>
      </c>
      <c r="N407" s="193" t="s">
        <v>43</v>
      </c>
      <c r="O407" s="40"/>
      <c r="P407" s="194">
        <f>O407*H407</f>
        <v>0</v>
      </c>
      <c r="Q407" s="194">
        <v>0</v>
      </c>
      <c r="R407" s="194">
        <f>Q407*H407</f>
        <v>0</v>
      </c>
      <c r="S407" s="194">
        <v>0</v>
      </c>
      <c r="T407" s="195">
        <f>S407*H407</f>
        <v>0</v>
      </c>
      <c r="AR407" s="22" t="s">
        <v>235</v>
      </c>
      <c r="AT407" s="22" t="s">
        <v>136</v>
      </c>
      <c r="AU407" s="22" t="s">
        <v>84</v>
      </c>
      <c r="AY407" s="22" t="s">
        <v>134</v>
      </c>
      <c r="BE407" s="196">
        <f>IF(N407="základní",J407,0)</f>
        <v>0</v>
      </c>
      <c r="BF407" s="196">
        <f>IF(N407="snížená",J407,0)</f>
        <v>0</v>
      </c>
      <c r="BG407" s="196">
        <f>IF(N407="zákl. přenesená",J407,0)</f>
        <v>0</v>
      </c>
      <c r="BH407" s="196">
        <f>IF(N407="sníž. přenesená",J407,0)</f>
        <v>0</v>
      </c>
      <c r="BI407" s="196">
        <f>IF(N407="nulová",J407,0)</f>
        <v>0</v>
      </c>
      <c r="BJ407" s="22" t="s">
        <v>77</v>
      </c>
      <c r="BK407" s="196">
        <f>ROUND(I407*H407,2)</f>
        <v>0</v>
      </c>
      <c r="BL407" s="22" t="s">
        <v>235</v>
      </c>
      <c r="BM407" s="22" t="s">
        <v>767</v>
      </c>
    </row>
    <row r="408" spans="2:65" s="1" customFormat="1" ht="25.5" customHeight="1">
      <c r="B408" s="39"/>
      <c r="C408" s="211" t="s">
        <v>768</v>
      </c>
      <c r="D408" s="211" t="s">
        <v>201</v>
      </c>
      <c r="E408" s="212" t="s">
        <v>769</v>
      </c>
      <c r="F408" s="213" t="s">
        <v>770</v>
      </c>
      <c r="G408" s="214" t="s">
        <v>325</v>
      </c>
      <c r="H408" s="215">
        <v>4</v>
      </c>
      <c r="I408" s="216"/>
      <c r="J408" s="217">
        <f>ROUND(I408*H408,2)</f>
        <v>0</v>
      </c>
      <c r="K408" s="213" t="s">
        <v>189</v>
      </c>
      <c r="L408" s="218"/>
      <c r="M408" s="219" t="s">
        <v>21</v>
      </c>
      <c r="N408" s="220" t="s">
        <v>43</v>
      </c>
      <c r="O408" s="40"/>
      <c r="P408" s="194">
        <f>O408*H408</f>
        <v>0</v>
      </c>
      <c r="Q408" s="194">
        <v>0.0007</v>
      </c>
      <c r="R408" s="194">
        <f>Q408*H408</f>
        <v>0.0028</v>
      </c>
      <c r="S408" s="194">
        <v>0</v>
      </c>
      <c r="T408" s="195">
        <f>S408*H408</f>
        <v>0</v>
      </c>
      <c r="AR408" s="22" t="s">
        <v>338</v>
      </c>
      <c r="AT408" s="22" t="s">
        <v>201</v>
      </c>
      <c r="AU408" s="22" t="s">
        <v>84</v>
      </c>
      <c r="AY408" s="22" t="s">
        <v>134</v>
      </c>
      <c r="BE408" s="196">
        <f>IF(N408="základní",J408,0)</f>
        <v>0</v>
      </c>
      <c r="BF408" s="196">
        <f>IF(N408="snížená",J408,0)</f>
        <v>0</v>
      </c>
      <c r="BG408" s="196">
        <f>IF(N408="zákl. přenesená",J408,0)</f>
        <v>0</v>
      </c>
      <c r="BH408" s="196">
        <f>IF(N408="sníž. přenesená",J408,0)</f>
        <v>0</v>
      </c>
      <c r="BI408" s="196">
        <f>IF(N408="nulová",J408,0)</f>
        <v>0</v>
      </c>
      <c r="BJ408" s="22" t="s">
        <v>77</v>
      </c>
      <c r="BK408" s="196">
        <f>ROUND(I408*H408,2)</f>
        <v>0</v>
      </c>
      <c r="BL408" s="22" t="s">
        <v>235</v>
      </c>
      <c r="BM408" s="22" t="s">
        <v>771</v>
      </c>
    </row>
    <row r="409" spans="2:51" s="11" customFormat="1" ht="13.5">
      <c r="B409" s="200"/>
      <c r="C409" s="201"/>
      <c r="D409" s="197" t="s">
        <v>145</v>
      </c>
      <c r="E409" s="202" t="s">
        <v>21</v>
      </c>
      <c r="F409" s="203" t="s">
        <v>141</v>
      </c>
      <c r="G409" s="201"/>
      <c r="H409" s="204">
        <v>4</v>
      </c>
      <c r="I409" s="205"/>
      <c r="J409" s="201"/>
      <c r="K409" s="201"/>
      <c r="L409" s="206"/>
      <c r="M409" s="207"/>
      <c r="N409" s="208"/>
      <c r="O409" s="208"/>
      <c r="P409" s="208"/>
      <c r="Q409" s="208"/>
      <c r="R409" s="208"/>
      <c r="S409" s="208"/>
      <c r="T409" s="209"/>
      <c r="AT409" s="210" t="s">
        <v>145</v>
      </c>
      <c r="AU409" s="210" t="s">
        <v>84</v>
      </c>
      <c r="AV409" s="11" t="s">
        <v>84</v>
      </c>
      <c r="AW409" s="11" t="s">
        <v>35</v>
      </c>
      <c r="AX409" s="11" t="s">
        <v>77</v>
      </c>
      <c r="AY409" s="210" t="s">
        <v>134</v>
      </c>
    </row>
    <row r="410" spans="2:65" s="1" customFormat="1" ht="16.5" customHeight="1">
      <c r="B410" s="39"/>
      <c r="C410" s="211" t="s">
        <v>772</v>
      </c>
      <c r="D410" s="211" t="s">
        <v>201</v>
      </c>
      <c r="E410" s="212" t="s">
        <v>773</v>
      </c>
      <c r="F410" s="213" t="s">
        <v>774</v>
      </c>
      <c r="G410" s="214" t="s">
        <v>325</v>
      </c>
      <c r="H410" s="215">
        <v>15</v>
      </c>
      <c r="I410" s="216"/>
      <c r="J410" s="217">
        <f>ROUND(I410*H410,2)</f>
        <v>0</v>
      </c>
      <c r="K410" s="213" t="s">
        <v>189</v>
      </c>
      <c r="L410" s="218"/>
      <c r="M410" s="219" t="s">
        <v>21</v>
      </c>
      <c r="N410" s="220" t="s">
        <v>43</v>
      </c>
      <c r="O410" s="40"/>
      <c r="P410" s="194">
        <f>O410*H410</f>
        <v>0</v>
      </c>
      <c r="Q410" s="194">
        <v>0.00023</v>
      </c>
      <c r="R410" s="194">
        <f>Q410*H410</f>
        <v>0.00345</v>
      </c>
      <c r="S410" s="194">
        <v>0</v>
      </c>
      <c r="T410" s="195">
        <f>S410*H410</f>
        <v>0</v>
      </c>
      <c r="AR410" s="22" t="s">
        <v>338</v>
      </c>
      <c r="AT410" s="22" t="s">
        <v>201</v>
      </c>
      <c r="AU410" s="22" t="s">
        <v>84</v>
      </c>
      <c r="AY410" s="22" t="s">
        <v>134</v>
      </c>
      <c r="BE410" s="196">
        <f>IF(N410="základní",J410,0)</f>
        <v>0</v>
      </c>
      <c r="BF410" s="196">
        <f>IF(N410="snížená",J410,0)</f>
        <v>0</v>
      </c>
      <c r="BG410" s="196">
        <f>IF(N410="zákl. přenesená",J410,0)</f>
        <v>0</v>
      </c>
      <c r="BH410" s="196">
        <f>IF(N410="sníž. přenesená",J410,0)</f>
        <v>0</v>
      </c>
      <c r="BI410" s="196">
        <f>IF(N410="nulová",J410,0)</f>
        <v>0</v>
      </c>
      <c r="BJ410" s="22" t="s">
        <v>77</v>
      </c>
      <c r="BK410" s="196">
        <f>ROUND(I410*H410,2)</f>
        <v>0</v>
      </c>
      <c r="BL410" s="22" t="s">
        <v>235</v>
      </c>
      <c r="BM410" s="22" t="s">
        <v>775</v>
      </c>
    </row>
    <row r="411" spans="2:51" s="11" customFormat="1" ht="13.5">
      <c r="B411" s="200"/>
      <c r="C411" s="201"/>
      <c r="D411" s="197" t="s">
        <v>145</v>
      </c>
      <c r="E411" s="202" t="s">
        <v>21</v>
      </c>
      <c r="F411" s="203" t="s">
        <v>10</v>
      </c>
      <c r="G411" s="201"/>
      <c r="H411" s="204">
        <v>15</v>
      </c>
      <c r="I411" s="205"/>
      <c r="J411" s="201"/>
      <c r="K411" s="201"/>
      <c r="L411" s="206"/>
      <c r="M411" s="207"/>
      <c r="N411" s="208"/>
      <c r="O411" s="208"/>
      <c r="P411" s="208"/>
      <c r="Q411" s="208"/>
      <c r="R411" s="208"/>
      <c r="S411" s="208"/>
      <c r="T411" s="209"/>
      <c r="AT411" s="210" t="s">
        <v>145</v>
      </c>
      <c r="AU411" s="210" t="s">
        <v>84</v>
      </c>
      <c r="AV411" s="11" t="s">
        <v>84</v>
      </c>
      <c r="AW411" s="11" t="s">
        <v>35</v>
      </c>
      <c r="AX411" s="11" t="s">
        <v>77</v>
      </c>
      <c r="AY411" s="210" t="s">
        <v>134</v>
      </c>
    </row>
    <row r="412" spans="2:65" s="1" customFormat="1" ht="16.5" customHeight="1">
      <c r="B412" s="39"/>
      <c r="C412" s="185" t="s">
        <v>776</v>
      </c>
      <c r="D412" s="185" t="s">
        <v>136</v>
      </c>
      <c r="E412" s="186" t="s">
        <v>777</v>
      </c>
      <c r="F412" s="187" t="s">
        <v>778</v>
      </c>
      <c r="G412" s="188" t="s">
        <v>325</v>
      </c>
      <c r="H412" s="189">
        <v>4</v>
      </c>
      <c r="I412" s="190"/>
      <c r="J412" s="191">
        <f>ROUND(I412*H412,2)</f>
        <v>0</v>
      </c>
      <c r="K412" s="187" t="s">
        <v>189</v>
      </c>
      <c r="L412" s="59"/>
      <c r="M412" s="192" t="s">
        <v>21</v>
      </c>
      <c r="N412" s="193" t="s">
        <v>43</v>
      </c>
      <c r="O412" s="40"/>
      <c r="P412" s="194">
        <f>O412*H412</f>
        <v>0</v>
      </c>
      <c r="Q412" s="194">
        <v>0</v>
      </c>
      <c r="R412" s="194">
        <f>Q412*H412</f>
        <v>0</v>
      </c>
      <c r="S412" s="194">
        <v>0</v>
      </c>
      <c r="T412" s="195">
        <f>S412*H412</f>
        <v>0</v>
      </c>
      <c r="AR412" s="22" t="s">
        <v>235</v>
      </c>
      <c r="AT412" s="22" t="s">
        <v>136</v>
      </c>
      <c r="AU412" s="22" t="s">
        <v>84</v>
      </c>
      <c r="AY412" s="22" t="s">
        <v>134</v>
      </c>
      <c r="BE412" s="196">
        <f>IF(N412="základní",J412,0)</f>
        <v>0</v>
      </c>
      <c r="BF412" s="196">
        <f>IF(N412="snížená",J412,0)</f>
        <v>0</v>
      </c>
      <c r="BG412" s="196">
        <f>IF(N412="zákl. přenesená",J412,0)</f>
        <v>0</v>
      </c>
      <c r="BH412" s="196">
        <f>IF(N412="sníž. přenesená",J412,0)</f>
        <v>0</v>
      </c>
      <c r="BI412" s="196">
        <f>IF(N412="nulová",J412,0)</f>
        <v>0</v>
      </c>
      <c r="BJ412" s="22" t="s">
        <v>77</v>
      </c>
      <c r="BK412" s="196">
        <f>ROUND(I412*H412,2)</f>
        <v>0</v>
      </c>
      <c r="BL412" s="22" t="s">
        <v>235</v>
      </c>
      <c r="BM412" s="22" t="s">
        <v>779</v>
      </c>
    </row>
    <row r="413" spans="2:65" s="1" customFormat="1" ht="16.5" customHeight="1">
      <c r="B413" s="39"/>
      <c r="C413" s="211" t="s">
        <v>780</v>
      </c>
      <c r="D413" s="211" t="s">
        <v>201</v>
      </c>
      <c r="E413" s="212" t="s">
        <v>781</v>
      </c>
      <c r="F413" s="213" t="s">
        <v>782</v>
      </c>
      <c r="G413" s="214" t="s">
        <v>325</v>
      </c>
      <c r="H413" s="215">
        <v>4</v>
      </c>
      <c r="I413" s="216"/>
      <c r="J413" s="217">
        <f>ROUND(I413*H413,2)</f>
        <v>0</v>
      </c>
      <c r="K413" s="213" t="s">
        <v>189</v>
      </c>
      <c r="L413" s="218"/>
      <c r="M413" s="219" t="s">
        <v>21</v>
      </c>
      <c r="N413" s="220" t="s">
        <v>43</v>
      </c>
      <c r="O413" s="40"/>
      <c r="P413" s="194">
        <f>O413*H413</f>
        <v>0</v>
      </c>
      <c r="Q413" s="194">
        <v>0.0002</v>
      </c>
      <c r="R413" s="194">
        <f>Q413*H413</f>
        <v>0.0008</v>
      </c>
      <c r="S413" s="194">
        <v>0</v>
      </c>
      <c r="T413" s="195">
        <f>S413*H413</f>
        <v>0</v>
      </c>
      <c r="AR413" s="22" t="s">
        <v>338</v>
      </c>
      <c r="AT413" s="22" t="s">
        <v>201</v>
      </c>
      <c r="AU413" s="22" t="s">
        <v>84</v>
      </c>
      <c r="AY413" s="22" t="s">
        <v>134</v>
      </c>
      <c r="BE413" s="196">
        <f>IF(N413="základní",J413,0)</f>
        <v>0</v>
      </c>
      <c r="BF413" s="196">
        <f>IF(N413="snížená",J413,0)</f>
        <v>0</v>
      </c>
      <c r="BG413" s="196">
        <f>IF(N413="zákl. přenesená",J413,0)</f>
        <v>0</v>
      </c>
      <c r="BH413" s="196">
        <f>IF(N413="sníž. přenesená",J413,0)</f>
        <v>0</v>
      </c>
      <c r="BI413" s="196">
        <f>IF(N413="nulová",J413,0)</f>
        <v>0</v>
      </c>
      <c r="BJ413" s="22" t="s">
        <v>77</v>
      </c>
      <c r="BK413" s="196">
        <f>ROUND(I413*H413,2)</f>
        <v>0</v>
      </c>
      <c r="BL413" s="22" t="s">
        <v>235</v>
      </c>
      <c r="BM413" s="22" t="s">
        <v>783</v>
      </c>
    </row>
    <row r="414" spans="2:51" s="11" customFormat="1" ht="13.5">
      <c r="B414" s="200"/>
      <c r="C414" s="201"/>
      <c r="D414" s="197" t="s">
        <v>145</v>
      </c>
      <c r="E414" s="202" t="s">
        <v>21</v>
      </c>
      <c r="F414" s="203" t="s">
        <v>141</v>
      </c>
      <c r="G414" s="201"/>
      <c r="H414" s="204">
        <v>4</v>
      </c>
      <c r="I414" s="205"/>
      <c r="J414" s="201"/>
      <c r="K414" s="201"/>
      <c r="L414" s="206"/>
      <c r="M414" s="207"/>
      <c r="N414" s="208"/>
      <c r="O414" s="208"/>
      <c r="P414" s="208"/>
      <c r="Q414" s="208"/>
      <c r="R414" s="208"/>
      <c r="S414" s="208"/>
      <c r="T414" s="209"/>
      <c r="AT414" s="210" t="s">
        <v>145</v>
      </c>
      <c r="AU414" s="210" t="s">
        <v>84</v>
      </c>
      <c r="AV414" s="11" t="s">
        <v>84</v>
      </c>
      <c r="AW414" s="11" t="s">
        <v>35</v>
      </c>
      <c r="AX414" s="11" t="s">
        <v>77</v>
      </c>
      <c r="AY414" s="210" t="s">
        <v>134</v>
      </c>
    </row>
    <row r="415" spans="2:65" s="1" customFormat="1" ht="16.5" customHeight="1">
      <c r="B415" s="39"/>
      <c r="C415" s="185" t="s">
        <v>784</v>
      </c>
      <c r="D415" s="185" t="s">
        <v>136</v>
      </c>
      <c r="E415" s="186" t="s">
        <v>785</v>
      </c>
      <c r="F415" s="187" t="s">
        <v>786</v>
      </c>
      <c r="G415" s="188" t="s">
        <v>325</v>
      </c>
      <c r="H415" s="189">
        <v>4</v>
      </c>
      <c r="I415" s="190"/>
      <c r="J415" s="191">
        <f>ROUND(I415*H415,2)</f>
        <v>0</v>
      </c>
      <c r="K415" s="187" t="s">
        <v>189</v>
      </c>
      <c r="L415" s="59"/>
      <c r="M415" s="192" t="s">
        <v>21</v>
      </c>
      <c r="N415" s="193" t="s">
        <v>43</v>
      </c>
      <c r="O415" s="40"/>
      <c r="P415" s="194">
        <f>O415*H415</f>
        <v>0</v>
      </c>
      <c r="Q415" s="194">
        <v>0</v>
      </c>
      <c r="R415" s="194">
        <f>Q415*H415</f>
        <v>0</v>
      </c>
      <c r="S415" s="194">
        <v>0</v>
      </c>
      <c r="T415" s="195">
        <f>S415*H415</f>
        <v>0</v>
      </c>
      <c r="AR415" s="22" t="s">
        <v>235</v>
      </c>
      <c r="AT415" s="22" t="s">
        <v>136</v>
      </c>
      <c r="AU415" s="22" t="s">
        <v>84</v>
      </c>
      <c r="AY415" s="22" t="s">
        <v>134</v>
      </c>
      <c r="BE415" s="196">
        <f>IF(N415="základní",J415,0)</f>
        <v>0</v>
      </c>
      <c r="BF415" s="196">
        <f>IF(N415="snížená",J415,0)</f>
        <v>0</v>
      </c>
      <c r="BG415" s="196">
        <f>IF(N415="zákl. přenesená",J415,0)</f>
        <v>0</v>
      </c>
      <c r="BH415" s="196">
        <f>IF(N415="sníž. přenesená",J415,0)</f>
        <v>0</v>
      </c>
      <c r="BI415" s="196">
        <f>IF(N415="nulová",J415,0)</f>
        <v>0</v>
      </c>
      <c r="BJ415" s="22" t="s">
        <v>77</v>
      </c>
      <c r="BK415" s="196">
        <f>ROUND(I415*H415,2)</f>
        <v>0</v>
      </c>
      <c r="BL415" s="22" t="s">
        <v>235</v>
      </c>
      <c r="BM415" s="22" t="s">
        <v>787</v>
      </c>
    </row>
    <row r="416" spans="2:65" s="1" customFormat="1" ht="16.5" customHeight="1">
      <c r="B416" s="39"/>
      <c r="C416" s="211" t="s">
        <v>788</v>
      </c>
      <c r="D416" s="211" t="s">
        <v>201</v>
      </c>
      <c r="E416" s="212" t="s">
        <v>789</v>
      </c>
      <c r="F416" s="213" t="s">
        <v>790</v>
      </c>
      <c r="G416" s="214" t="s">
        <v>325</v>
      </c>
      <c r="H416" s="215">
        <v>4</v>
      </c>
      <c r="I416" s="216"/>
      <c r="J416" s="217">
        <f>ROUND(I416*H416,2)</f>
        <v>0</v>
      </c>
      <c r="K416" s="213" t="s">
        <v>189</v>
      </c>
      <c r="L416" s="218"/>
      <c r="M416" s="219" t="s">
        <v>21</v>
      </c>
      <c r="N416" s="220" t="s">
        <v>43</v>
      </c>
      <c r="O416" s="40"/>
      <c r="P416" s="194">
        <f>O416*H416</f>
        <v>0</v>
      </c>
      <c r="Q416" s="194">
        <v>0.00013</v>
      </c>
      <c r="R416" s="194">
        <f>Q416*H416</f>
        <v>0.00052</v>
      </c>
      <c r="S416" s="194">
        <v>0</v>
      </c>
      <c r="T416" s="195">
        <f>S416*H416</f>
        <v>0</v>
      </c>
      <c r="AR416" s="22" t="s">
        <v>338</v>
      </c>
      <c r="AT416" s="22" t="s">
        <v>201</v>
      </c>
      <c r="AU416" s="22" t="s">
        <v>84</v>
      </c>
      <c r="AY416" s="22" t="s">
        <v>134</v>
      </c>
      <c r="BE416" s="196">
        <f>IF(N416="základní",J416,0)</f>
        <v>0</v>
      </c>
      <c r="BF416" s="196">
        <f>IF(N416="snížená",J416,0)</f>
        <v>0</v>
      </c>
      <c r="BG416" s="196">
        <f>IF(N416="zákl. přenesená",J416,0)</f>
        <v>0</v>
      </c>
      <c r="BH416" s="196">
        <f>IF(N416="sníž. přenesená",J416,0)</f>
        <v>0</v>
      </c>
      <c r="BI416" s="196">
        <f>IF(N416="nulová",J416,0)</f>
        <v>0</v>
      </c>
      <c r="BJ416" s="22" t="s">
        <v>77</v>
      </c>
      <c r="BK416" s="196">
        <f>ROUND(I416*H416,2)</f>
        <v>0</v>
      </c>
      <c r="BL416" s="22" t="s">
        <v>235</v>
      </c>
      <c r="BM416" s="22" t="s">
        <v>791</v>
      </c>
    </row>
    <row r="417" spans="2:51" s="11" customFormat="1" ht="13.5">
      <c r="B417" s="200"/>
      <c r="C417" s="201"/>
      <c r="D417" s="197" t="s">
        <v>145</v>
      </c>
      <c r="E417" s="202" t="s">
        <v>21</v>
      </c>
      <c r="F417" s="203" t="s">
        <v>141</v>
      </c>
      <c r="G417" s="201"/>
      <c r="H417" s="204">
        <v>4</v>
      </c>
      <c r="I417" s="205"/>
      <c r="J417" s="201"/>
      <c r="K417" s="201"/>
      <c r="L417" s="206"/>
      <c r="M417" s="207"/>
      <c r="N417" s="208"/>
      <c r="O417" s="208"/>
      <c r="P417" s="208"/>
      <c r="Q417" s="208"/>
      <c r="R417" s="208"/>
      <c r="S417" s="208"/>
      <c r="T417" s="209"/>
      <c r="AT417" s="210" t="s">
        <v>145</v>
      </c>
      <c r="AU417" s="210" t="s">
        <v>84</v>
      </c>
      <c r="AV417" s="11" t="s">
        <v>84</v>
      </c>
      <c r="AW417" s="11" t="s">
        <v>35</v>
      </c>
      <c r="AX417" s="11" t="s">
        <v>77</v>
      </c>
      <c r="AY417" s="210" t="s">
        <v>134</v>
      </c>
    </row>
    <row r="418" spans="2:65" s="1" customFormat="1" ht="25.5" customHeight="1">
      <c r="B418" s="39"/>
      <c r="C418" s="185" t="s">
        <v>792</v>
      </c>
      <c r="D418" s="185" t="s">
        <v>136</v>
      </c>
      <c r="E418" s="186" t="s">
        <v>793</v>
      </c>
      <c r="F418" s="187" t="s">
        <v>794</v>
      </c>
      <c r="G418" s="188" t="s">
        <v>325</v>
      </c>
      <c r="H418" s="189">
        <v>4</v>
      </c>
      <c r="I418" s="190"/>
      <c r="J418" s="191">
        <f>ROUND(I418*H418,2)</f>
        <v>0</v>
      </c>
      <c r="K418" s="187" t="s">
        <v>189</v>
      </c>
      <c r="L418" s="59"/>
      <c r="M418" s="192" t="s">
        <v>21</v>
      </c>
      <c r="N418" s="193" t="s">
        <v>43</v>
      </c>
      <c r="O418" s="40"/>
      <c r="P418" s="194">
        <f>O418*H418</f>
        <v>0</v>
      </c>
      <c r="Q418" s="194">
        <v>0</v>
      </c>
      <c r="R418" s="194">
        <f>Q418*H418</f>
        <v>0</v>
      </c>
      <c r="S418" s="194">
        <v>0</v>
      </c>
      <c r="T418" s="195">
        <f>S418*H418</f>
        <v>0</v>
      </c>
      <c r="AR418" s="22" t="s">
        <v>235</v>
      </c>
      <c r="AT418" s="22" t="s">
        <v>136</v>
      </c>
      <c r="AU418" s="22" t="s">
        <v>84</v>
      </c>
      <c r="AY418" s="22" t="s">
        <v>134</v>
      </c>
      <c r="BE418" s="196">
        <f>IF(N418="základní",J418,0)</f>
        <v>0</v>
      </c>
      <c r="BF418" s="196">
        <f>IF(N418="snížená",J418,0)</f>
        <v>0</v>
      </c>
      <c r="BG418" s="196">
        <f>IF(N418="zákl. přenesená",J418,0)</f>
        <v>0</v>
      </c>
      <c r="BH418" s="196">
        <f>IF(N418="sníž. přenesená",J418,0)</f>
        <v>0</v>
      </c>
      <c r="BI418" s="196">
        <f>IF(N418="nulová",J418,0)</f>
        <v>0</v>
      </c>
      <c r="BJ418" s="22" t="s">
        <v>77</v>
      </c>
      <c r="BK418" s="196">
        <f>ROUND(I418*H418,2)</f>
        <v>0</v>
      </c>
      <c r="BL418" s="22" t="s">
        <v>235</v>
      </c>
      <c r="BM418" s="22" t="s">
        <v>795</v>
      </c>
    </row>
    <row r="419" spans="2:51" s="11" customFormat="1" ht="13.5">
      <c r="B419" s="200"/>
      <c r="C419" s="201"/>
      <c r="D419" s="197" t="s">
        <v>145</v>
      </c>
      <c r="E419" s="202" t="s">
        <v>21</v>
      </c>
      <c r="F419" s="203" t="s">
        <v>141</v>
      </c>
      <c r="G419" s="201"/>
      <c r="H419" s="204">
        <v>4</v>
      </c>
      <c r="I419" s="205"/>
      <c r="J419" s="201"/>
      <c r="K419" s="201"/>
      <c r="L419" s="206"/>
      <c r="M419" s="207"/>
      <c r="N419" s="208"/>
      <c r="O419" s="208"/>
      <c r="P419" s="208"/>
      <c r="Q419" s="208"/>
      <c r="R419" s="208"/>
      <c r="S419" s="208"/>
      <c r="T419" s="209"/>
      <c r="AT419" s="210" t="s">
        <v>145</v>
      </c>
      <c r="AU419" s="210" t="s">
        <v>84</v>
      </c>
      <c r="AV419" s="11" t="s">
        <v>84</v>
      </c>
      <c r="AW419" s="11" t="s">
        <v>35</v>
      </c>
      <c r="AX419" s="11" t="s">
        <v>77</v>
      </c>
      <c r="AY419" s="210" t="s">
        <v>134</v>
      </c>
    </row>
    <row r="420" spans="2:65" s="1" customFormat="1" ht="16.5" customHeight="1">
      <c r="B420" s="39"/>
      <c r="C420" s="211" t="s">
        <v>796</v>
      </c>
      <c r="D420" s="211" t="s">
        <v>201</v>
      </c>
      <c r="E420" s="212" t="s">
        <v>797</v>
      </c>
      <c r="F420" s="213" t="s">
        <v>798</v>
      </c>
      <c r="G420" s="214" t="s">
        <v>325</v>
      </c>
      <c r="H420" s="215">
        <v>4</v>
      </c>
      <c r="I420" s="216"/>
      <c r="J420" s="217">
        <f>ROUND(I420*H420,2)</f>
        <v>0</v>
      </c>
      <c r="K420" s="213" t="s">
        <v>189</v>
      </c>
      <c r="L420" s="218"/>
      <c r="M420" s="219" t="s">
        <v>21</v>
      </c>
      <c r="N420" s="220" t="s">
        <v>43</v>
      </c>
      <c r="O420" s="40"/>
      <c r="P420" s="194">
        <f>O420*H420</f>
        <v>0</v>
      </c>
      <c r="Q420" s="194">
        <v>0.0042</v>
      </c>
      <c r="R420" s="194">
        <f>Q420*H420</f>
        <v>0.0168</v>
      </c>
      <c r="S420" s="194">
        <v>0</v>
      </c>
      <c r="T420" s="195">
        <f>S420*H420</f>
        <v>0</v>
      </c>
      <c r="AR420" s="22" t="s">
        <v>338</v>
      </c>
      <c r="AT420" s="22" t="s">
        <v>201</v>
      </c>
      <c r="AU420" s="22" t="s">
        <v>84</v>
      </c>
      <c r="AY420" s="22" t="s">
        <v>134</v>
      </c>
      <c r="BE420" s="196">
        <f>IF(N420="základní",J420,0)</f>
        <v>0</v>
      </c>
      <c r="BF420" s="196">
        <f>IF(N420="snížená",J420,0)</f>
        <v>0</v>
      </c>
      <c r="BG420" s="196">
        <f>IF(N420="zákl. přenesená",J420,0)</f>
        <v>0</v>
      </c>
      <c r="BH420" s="196">
        <f>IF(N420="sníž. přenesená",J420,0)</f>
        <v>0</v>
      </c>
      <c r="BI420" s="196">
        <f>IF(N420="nulová",J420,0)</f>
        <v>0</v>
      </c>
      <c r="BJ420" s="22" t="s">
        <v>77</v>
      </c>
      <c r="BK420" s="196">
        <f>ROUND(I420*H420,2)</f>
        <v>0</v>
      </c>
      <c r="BL420" s="22" t="s">
        <v>235</v>
      </c>
      <c r="BM420" s="22" t="s">
        <v>799</v>
      </c>
    </row>
    <row r="421" spans="2:51" s="11" customFormat="1" ht="13.5">
      <c r="B421" s="200"/>
      <c r="C421" s="201"/>
      <c r="D421" s="197" t="s">
        <v>145</v>
      </c>
      <c r="E421" s="202" t="s">
        <v>21</v>
      </c>
      <c r="F421" s="203" t="s">
        <v>141</v>
      </c>
      <c r="G421" s="201"/>
      <c r="H421" s="204">
        <v>4</v>
      </c>
      <c r="I421" s="205"/>
      <c r="J421" s="201"/>
      <c r="K421" s="201"/>
      <c r="L421" s="206"/>
      <c r="M421" s="207"/>
      <c r="N421" s="208"/>
      <c r="O421" s="208"/>
      <c r="P421" s="208"/>
      <c r="Q421" s="208"/>
      <c r="R421" s="208"/>
      <c r="S421" s="208"/>
      <c r="T421" s="209"/>
      <c r="AT421" s="210" t="s">
        <v>145</v>
      </c>
      <c r="AU421" s="210" t="s">
        <v>84</v>
      </c>
      <c r="AV421" s="11" t="s">
        <v>84</v>
      </c>
      <c r="AW421" s="11" t="s">
        <v>35</v>
      </c>
      <c r="AX421" s="11" t="s">
        <v>77</v>
      </c>
      <c r="AY421" s="210" t="s">
        <v>134</v>
      </c>
    </row>
    <row r="422" spans="2:65" s="1" customFormat="1" ht="16.5" customHeight="1">
      <c r="B422" s="39"/>
      <c r="C422" s="211" t="s">
        <v>800</v>
      </c>
      <c r="D422" s="211" t="s">
        <v>201</v>
      </c>
      <c r="E422" s="212" t="s">
        <v>801</v>
      </c>
      <c r="F422" s="213" t="s">
        <v>802</v>
      </c>
      <c r="G422" s="214" t="s">
        <v>325</v>
      </c>
      <c r="H422" s="215">
        <v>12</v>
      </c>
      <c r="I422" s="216"/>
      <c r="J422" s="217">
        <f>ROUND(I422*H422,2)</f>
        <v>0</v>
      </c>
      <c r="K422" s="213" t="s">
        <v>189</v>
      </c>
      <c r="L422" s="218"/>
      <c r="M422" s="219" t="s">
        <v>21</v>
      </c>
      <c r="N422" s="220" t="s">
        <v>43</v>
      </c>
      <c r="O422" s="40"/>
      <c r="P422" s="194">
        <f>O422*H422</f>
        <v>0</v>
      </c>
      <c r="Q422" s="194">
        <v>0.00032</v>
      </c>
      <c r="R422" s="194">
        <f>Q422*H422</f>
        <v>0.0038400000000000005</v>
      </c>
      <c r="S422" s="194">
        <v>0</v>
      </c>
      <c r="T422" s="195">
        <f>S422*H422</f>
        <v>0</v>
      </c>
      <c r="AR422" s="22" t="s">
        <v>338</v>
      </c>
      <c r="AT422" s="22" t="s">
        <v>201</v>
      </c>
      <c r="AU422" s="22" t="s">
        <v>84</v>
      </c>
      <c r="AY422" s="22" t="s">
        <v>134</v>
      </c>
      <c r="BE422" s="196">
        <f>IF(N422="základní",J422,0)</f>
        <v>0</v>
      </c>
      <c r="BF422" s="196">
        <f>IF(N422="snížená",J422,0)</f>
        <v>0</v>
      </c>
      <c r="BG422" s="196">
        <f>IF(N422="zákl. přenesená",J422,0)</f>
        <v>0</v>
      </c>
      <c r="BH422" s="196">
        <f>IF(N422="sníž. přenesená",J422,0)</f>
        <v>0</v>
      </c>
      <c r="BI422" s="196">
        <f>IF(N422="nulová",J422,0)</f>
        <v>0</v>
      </c>
      <c r="BJ422" s="22" t="s">
        <v>77</v>
      </c>
      <c r="BK422" s="196">
        <f>ROUND(I422*H422,2)</f>
        <v>0</v>
      </c>
      <c r="BL422" s="22" t="s">
        <v>235</v>
      </c>
      <c r="BM422" s="22" t="s">
        <v>803</v>
      </c>
    </row>
    <row r="423" spans="2:51" s="11" customFormat="1" ht="13.5">
      <c r="B423" s="200"/>
      <c r="C423" s="201"/>
      <c r="D423" s="197" t="s">
        <v>145</v>
      </c>
      <c r="E423" s="202" t="s">
        <v>21</v>
      </c>
      <c r="F423" s="203" t="s">
        <v>212</v>
      </c>
      <c r="G423" s="201"/>
      <c r="H423" s="204">
        <v>12</v>
      </c>
      <c r="I423" s="205"/>
      <c r="J423" s="201"/>
      <c r="K423" s="201"/>
      <c r="L423" s="206"/>
      <c r="M423" s="207"/>
      <c r="N423" s="208"/>
      <c r="O423" s="208"/>
      <c r="P423" s="208"/>
      <c r="Q423" s="208"/>
      <c r="R423" s="208"/>
      <c r="S423" s="208"/>
      <c r="T423" s="209"/>
      <c r="AT423" s="210" t="s">
        <v>145</v>
      </c>
      <c r="AU423" s="210" t="s">
        <v>84</v>
      </c>
      <c r="AV423" s="11" t="s">
        <v>84</v>
      </c>
      <c r="AW423" s="11" t="s">
        <v>35</v>
      </c>
      <c r="AX423" s="11" t="s">
        <v>77</v>
      </c>
      <c r="AY423" s="210" t="s">
        <v>134</v>
      </c>
    </row>
    <row r="424" spans="2:65" s="1" customFormat="1" ht="25.5" customHeight="1">
      <c r="B424" s="39"/>
      <c r="C424" s="185" t="s">
        <v>804</v>
      </c>
      <c r="D424" s="185" t="s">
        <v>136</v>
      </c>
      <c r="E424" s="186" t="s">
        <v>805</v>
      </c>
      <c r="F424" s="187" t="s">
        <v>806</v>
      </c>
      <c r="G424" s="188" t="s">
        <v>325</v>
      </c>
      <c r="H424" s="189">
        <v>4</v>
      </c>
      <c r="I424" s="190"/>
      <c r="J424" s="191">
        <f>ROUND(I424*H424,2)</f>
        <v>0</v>
      </c>
      <c r="K424" s="187" t="s">
        <v>189</v>
      </c>
      <c r="L424" s="59"/>
      <c r="M424" s="192" t="s">
        <v>21</v>
      </c>
      <c r="N424" s="193" t="s">
        <v>43</v>
      </c>
      <c r="O424" s="40"/>
      <c r="P424" s="194">
        <f>O424*H424</f>
        <v>0</v>
      </c>
      <c r="Q424" s="194">
        <v>0</v>
      </c>
      <c r="R424" s="194">
        <f>Q424*H424</f>
        <v>0</v>
      </c>
      <c r="S424" s="194">
        <v>0</v>
      </c>
      <c r="T424" s="195">
        <f>S424*H424</f>
        <v>0</v>
      </c>
      <c r="AR424" s="22" t="s">
        <v>235</v>
      </c>
      <c r="AT424" s="22" t="s">
        <v>136</v>
      </c>
      <c r="AU424" s="22" t="s">
        <v>84</v>
      </c>
      <c r="AY424" s="22" t="s">
        <v>134</v>
      </c>
      <c r="BE424" s="196">
        <f>IF(N424="základní",J424,0)</f>
        <v>0</v>
      </c>
      <c r="BF424" s="196">
        <f>IF(N424="snížená",J424,0)</f>
        <v>0</v>
      </c>
      <c r="BG424" s="196">
        <f>IF(N424="zákl. přenesená",J424,0)</f>
        <v>0</v>
      </c>
      <c r="BH424" s="196">
        <f>IF(N424="sníž. přenesená",J424,0)</f>
        <v>0</v>
      </c>
      <c r="BI424" s="196">
        <f>IF(N424="nulová",J424,0)</f>
        <v>0</v>
      </c>
      <c r="BJ424" s="22" t="s">
        <v>77</v>
      </c>
      <c r="BK424" s="196">
        <f>ROUND(I424*H424,2)</f>
        <v>0</v>
      </c>
      <c r="BL424" s="22" t="s">
        <v>235</v>
      </c>
      <c r="BM424" s="22" t="s">
        <v>807</v>
      </c>
    </row>
    <row r="425" spans="2:51" s="11" customFormat="1" ht="13.5">
      <c r="B425" s="200"/>
      <c r="C425" s="201"/>
      <c r="D425" s="197" t="s">
        <v>145</v>
      </c>
      <c r="E425" s="202" t="s">
        <v>21</v>
      </c>
      <c r="F425" s="203" t="s">
        <v>141</v>
      </c>
      <c r="G425" s="201"/>
      <c r="H425" s="204">
        <v>4</v>
      </c>
      <c r="I425" s="205"/>
      <c r="J425" s="201"/>
      <c r="K425" s="201"/>
      <c r="L425" s="206"/>
      <c r="M425" s="207"/>
      <c r="N425" s="208"/>
      <c r="O425" s="208"/>
      <c r="P425" s="208"/>
      <c r="Q425" s="208"/>
      <c r="R425" s="208"/>
      <c r="S425" s="208"/>
      <c r="T425" s="209"/>
      <c r="AT425" s="210" t="s">
        <v>145</v>
      </c>
      <c r="AU425" s="210" t="s">
        <v>84</v>
      </c>
      <c r="AV425" s="11" t="s">
        <v>84</v>
      </c>
      <c r="AW425" s="11" t="s">
        <v>35</v>
      </c>
      <c r="AX425" s="11" t="s">
        <v>77</v>
      </c>
      <c r="AY425" s="210" t="s">
        <v>134</v>
      </c>
    </row>
    <row r="426" spans="2:65" s="1" customFormat="1" ht="16.5" customHeight="1">
      <c r="B426" s="39"/>
      <c r="C426" s="211" t="s">
        <v>808</v>
      </c>
      <c r="D426" s="211" t="s">
        <v>201</v>
      </c>
      <c r="E426" s="212" t="s">
        <v>809</v>
      </c>
      <c r="F426" s="213" t="s">
        <v>810</v>
      </c>
      <c r="G426" s="214" t="s">
        <v>325</v>
      </c>
      <c r="H426" s="215">
        <v>4</v>
      </c>
      <c r="I426" s="216"/>
      <c r="J426" s="217">
        <f>ROUND(I426*H426,2)</f>
        <v>0</v>
      </c>
      <c r="K426" s="213" t="s">
        <v>189</v>
      </c>
      <c r="L426" s="218"/>
      <c r="M426" s="219" t="s">
        <v>21</v>
      </c>
      <c r="N426" s="220" t="s">
        <v>43</v>
      </c>
      <c r="O426" s="40"/>
      <c r="P426" s="194">
        <f>O426*H426</f>
        <v>0</v>
      </c>
      <c r="Q426" s="194">
        <v>0</v>
      </c>
      <c r="R426" s="194">
        <f>Q426*H426</f>
        <v>0</v>
      </c>
      <c r="S426" s="194">
        <v>0</v>
      </c>
      <c r="T426" s="195">
        <f>S426*H426</f>
        <v>0</v>
      </c>
      <c r="AR426" s="22" t="s">
        <v>338</v>
      </c>
      <c r="AT426" s="22" t="s">
        <v>201</v>
      </c>
      <c r="AU426" s="22" t="s">
        <v>84</v>
      </c>
      <c r="AY426" s="22" t="s">
        <v>134</v>
      </c>
      <c r="BE426" s="196">
        <f>IF(N426="základní",J426,0)</f>
        <v>0</v>
      </c>
      <c r="BF426" s="196">
        <f>IF(N426="snížená",J426,0)</f>
        <v>0</v>
      </c>
      <c r="BG426" s="196">
        <f>IF(N426="zákl. přenesená",J426,0)</f>
        <v>0</v>
      </c>
      <c r="BH426" s="196">
        <f>IF(N426="sníž. přenesená",J426,0)</f>
        <v>0</v>
      </c>
      <c r="BI426" s="196">
        <f>IF(N426="nulová",J426,0)</f>
        <v>0</v>
      </c>
      <c r="BJ426" s="22" t="s">
        <v>77</v>
      </c>
      <c r="BK426" s="196">
        <f>ROUND(I426*H426,2)</f>
        <v>0</v>
      </c>
      <c r="BL426" s="22" t="s">
        <v>235</v>
      </c>
      <c r="BM426" s="22" t="s">
        <v>811</v>
      </c>
    </row>
    <row r="427" spans="2:51" s="11" customFormat="1" ht="13.5">
      <c r="B427" s="200"/>
      <c r="C427" s="201"/>
      <c r="D427" s="197" t="s">
        <v>145</v>
      </c>
      <c r="E427" s="202" t="s">
        <v>21</v>
      </c>
      <c r="F427" s="203" t="s">
        <v>141</v>
      </c>
      <c r="G427" s="201"/>
      <c r="H427" s="204">
        <v>4</v>
      </c>
      <c r="I427" s="205"/>
      <c r="J427" s="201"/>
      <c r="K427" s="201"/>
      <c r="L427" s="206"/>
      <c r="M427" s="207"/>
      <c r="N427" s="208"/>
      <c r="O427" s="208"/>
      <c r="P427" s="208"/>
      <c r="Q427" s="208"/>
      <c r="R427" s="208"/>
      <c r="S427" s="208"/>
      <c r="T427" s="209"/>
      <c r="AT427" s="210" t="s">
        <v>145</v>
      </c>
      <c r="AU427" s="210" t="s">
        <v>84</v>
      </c>
      <c r="AV427" s="11" t="s">
        <v>84</v>
      </c>
      <c r="AW427" s="11" t="s">
        <v>35</v>
      </c>
      <c r="AX427" s="11" t="s">
        <v>77</v>
      </c>
      <c r="AY427" s="210" t="s">
        <v>134</v>
      </c>
    </row>
    <row r="428" spans="2:65" s="1" customFormat="1" ht="16.5" customHeight="1">
      <c r="B428" s="39"/>
      <c r="C428" s="185" t="s">
        <v>812</v>
      </c>
      <c r="D428" s="185" t="s">
        <v>136</v>
      </c>
      <c r="E428" s="186" t="s">
        <v>813</v>
      </c>
      <c r="F428" s="187" t="s">
        <v>814</v>
      </c>
      <c r="G428" s="188" t="s">
        <v>325</v>
      </c>
      <c r="H428" s="189">
        <v>3</v>
      </c>
      <c r="I428" s="190"/>
      <c r="J428" s="191">
        <f>ROUND(I428*H428,2)</f>
        <v>0</v>
      </c>
      <c r="K428" s="187" t="s">
        <v>189</v>
      </c>
      <c r="L428" s="59"/>
      <c r="M428" s="192" t="s">
        <v>21</v>
      </c>
      <c r="N428" s="193" t="s">
        <v>43</v>
      </c>
      <c r="O428" s="40"/>
      <c r="P428" s="194">
        <f>O428*H428</f>
        <v>0</v>
      </c>
      <c r="Q428" s="194">
        <v>0</v>
      </c>
      <c r="R428" s="194">
        <f>Q428*H428</f>
        <v>0</v>
      </c>
      <c r="S428" s="194">
        <v>0</v>
      </c>
      <c r="T428" s="195">
        <f>S428*H428</f>
        <v>0</v>
      </c>
      <c r="AR428" s="22" t="s">
        <v>235</v>
      </c>
      <c r="AT428" s="22" t="s">
        <v>136</v>
      </c>
      <c r="AU428" s="22" t="s">
        <v>84</v>
      </c>
      <c r="AY428" s="22" t="s">
        <v>134</v>
      </c>
      <c r="BE428" s="196">
        <f>IF(N428="základní",J428,0)</f>
        <v>0</v>
      </c>
      <c r="BF428" s="196">
        <f>IF(N428="snížená",J428,0)</f>
        <v>0</v>
      </c>
      <c r="BG428" s="196">
        <f>IF(N428="zákl. přenesená",J428,0)</f>
        <v>0</v>
      </c>
      <c r="BH428" s="196">
        <f>IF(N428="sníž. přenesená",J428,0)</f>
        <v>0</v>
      </c>
      <c r="BI428" s="196">
        <f>IF(N428="nulová",J428,0)</f>
        <v>0</v>
      </c>
      <c r="BJ428" s="22" t="s">
        <v>77</v>
      </c>
      <c r="BK428" s="196">
        <f>ROUND(I428*H428,2)</f>
        <v>0</v>
      </c>
      <c r="BL428" s="22" t="s">
        <v>235</v>
      </c>
      <c r="BM428" s="22" t="s">
        <v>815</v>
      </c>
    </row>
    <row r="429" spans="2:51" s="11" customFormat="1" ht="13.5">
      <c r="B429" s="200"/>
      <c r="C429" s="201"/>
      <c r="D429" s="197" t="s">
        <v>145</v>
      </c>
      <c r="E429" s="202" t="s">
        <v>21</v>
      </c>
      <c r="F429" s="203" t="s">
        <v>155</v>
      </c>
      <c r="G429" s="201"/>
      <c r="H429" s="204">
        <v>3</v>
      </c>
      <c r="I429" s="205"/>
      <c r="J429" s="201"/>
      <c r="K429" s="201"/>
      <c r="L429" s="206"/>
      <c r="M429" s="207"/>
      <c r="N429" s="208"/>
      <c r="O429" s="208"/>
      <c r="P429" s="208"/>
      <c r="Q429" s="208"/>
      <c r="R429" s="208"/>
      <c r="S429" s="208"/>
      <c r="T429" s="209"/>
      <c r="AT429" s="210" t="s">
        <v>145</v>
      </c>
      <c r="AU429" s="210" t="s">
        <v>84</v>
      </c>
      <c r="AV429" s="11" t="s">
        <v>84</v>
      </c>
      <c r="AW429" s="11" t="s">
        <v>35</v>
      </c>
      <c r="AX429" s="11" t="s">
        <v>77</v>
      </c>
      <c r="AY429" s="210" t="s">
        <v>134</v>
      </c>
    </row>
    <row r="430" spans="2:65" s="1" customFormat="1" ht="16.5" customHeight="1">
      <c r="B430" s="39"/>
      <c r="C430" s="185" t="s">
        <v>816</v>
      </c>
      <c r="D430" s="185" t="s">
        <v>136</v>
      </c>
      <c r="E430" s="186" t="s">
        <v>817</v>
      </c>
      <c r="F430" s="187" t="s">
        <v>818</v>
      </c>
      <c r="G430" s="188" t="s">
        <v>325</v>
      </c>
      <c r="H430" s="189">
        <v>1</v>
      </c>
      <c r="I430" s="190"/>
      <c r="J430" s="191">
        <f>ROUND(I430*H430,2)</f>
        <v>0</v>
      </c>
      <c r="K430" s="187" t="s">
        <v>21</v>
      </c>
      <c r="L430" s="59"/>
      <c r="M430" s="192" t="s">
        <v>21</v>
      </c>
      <c r="N430" s="193" t="s">
        <v>43</v>
      </c>
      <c r="O430" s="40"/>
      <c r="P430" s="194">
        <f>O430*H430</f>
        <v>0</v>
      </c>
      <c r="Q430" s="194">
        <v>0</v>
      </c>
      <c r="R430" s="194">
        <f>Q430*H430</f>
        <v>0</v>
      </c>
      <c r="S430" s="194">
        <v>0</v>
      </c>
      <c r="T430" s="195">
        <f>S430*H430</f>
        <v>0</v>
      </c>
      <c r="AR430" s="22" t="s">
        <v>235</v>
      </c>
      <c r="AT430" s="22" t="s">
        <v>136</v>
      </c>
      <c r="AU430" s="22" t="s">
        <v>84</v>
      </c>
      <c r="AY430" s="22" t="s">
        <v>134</v>
      </c>
      <c r="BE430" s="196">
        <f>IF(N430="základní",J430,0)</f>
        <v>0</v>
      </c>
      <c r="BF430" s="196">
        <f>IF(N430="snížená",J430,0)</f>
        <v>0</v>
      </c>
      <c r="BG430" s="196">
        <f>IF(N430="zákl. přenesená",J430,0)</f>
        <v>0</v>
      </c>
      <c r="BH430" s="196">
        <f>IF(N430="sníž. přenesená",J430,0)</f>
        <v>0</v>
      </c>
      <c r="BI430" s="196">
        <f>IF(N430="nulová",J430,0)</f>
        <v>0</v>
      </c>
      <c r="BJ430" s="22" t="s">
        <v>77</v>
      </c>
      <c r="BK430" s="196">
        <f>ROUND(I430*H430,2)</f>
        <v>0</v>
      </c>
      <c r="BL430" s="22" t="s">
        <v>235</v>
      </c>
      <c r="BM430" s="22" t="s">
        <v>819</v>
      </c>
    </row>
    <row r="431" spans="2:47" s="1" customFormat="1" ht="40.5">
      <c r="B431" s="39"/>
      <c r="C431" s="61"/>
      <c r="D431" s="197" t="s">
        <v>143</v>
      </c>
      <c r="E431" s="61"/>
      <c r="F431" s="198" t="s">
        <v>820</v>
      </c>
      <c r="G431" s="61"/>
      <c r="H431" s="61"/>
      <c r="I431" s="156"/>
      <c r="J431" s="61"/>
      <c r="K431" s="61"/>
      <c r="L431" s="59"/>
      <c r="M431" s="199"/>
      <c r="N431" s="40"/>
      <c r="O431" s="40"/>
      <c r="P431" s="40"/>
      <c r="Q431" s="40"/>
      <c r="R431" s="40"/>
      <c r="S431" s="40"/>
      <c r="T431" s="76"/>
      <c r="AT431" s="22" t="s">
        <v>143</v>
      </c>
      <c r="AU431" s="22" t="s">
        <v>84</v>
      </c>
    </row>
    <row r="432" spans="2:51" s="11" customFormat="1" ht="13.5">
      <c r="B432" s="200"/>
      <c r="C432" s="201"/>
      <c r="D432" s="197" t="s">
        <v>145</v>
      </c>
      <c r="E432" s="202" t="s">
        <v>21</v>
      </c>
      <c r="F432" s="203" t="s">
        <v>77</v>
      </c>
      <c r="G432" s="201"/>
      <c r="H432" s="204">
        <v>1</v>
      </c>
      <c r="I432" s="205"/>
      <c r="J432" s="201"/>
      <c r="K432" s="201"/>
      <c r="L432" s="206"/>
      <c r="M432" s="207"/>
      <c r="N432" s="208"/>
      <c r="O432" s="208"/>
      <c r="P432" s="208"/>
      <c r="Q432" s="208"/>
      <c r="R432" s="208"/>
      <c r="S432" s="208"/>
      <c r="T432" s="209"/>
      <c r="AT432" s="210" t="s">
        <v>145</v>
      </c>
      <c r="AU432" s="210" t="s">
        <v>84</v>
      </c>
      <c r="AV432" s="11" t="s">
        <v>84</v>
      </c>
      <c r="AW432" s="11" t="s">
        <v>35</v>
      </c>
      <c r="AX432" s="11" t="s">
        <v>77</v>
      </c>
      <c r="AY432" s="210" t="s">
        <v>134</v>
      </c>
    </row>
    <row r="433" spans="2:65" s="1" customFormat="1" ht="25.5" customHeight="1">
      <c r="B433" s="39"/>
      <c r="C433" s="185" t="s">
        <v>821</v>
      </c>
      <c r="D433" s="185" t="s">
        <v>136</v>
      </c>
      <c r="E433" s="186" t="s">
        <v>822</v>
      </c>
      <c r="F433" s="187" t="s">
        <v>823</v>
      </c>
      <c r="G433" s="188" t="s">
        <v>325</v>
      </c>
      <c r="H433" s="189">
        <v>4</v>
      </c>
      <c r="I433" s="190"/>
      <c r="J433" s="191">
        <f>ROUND(I433*H433,2)</f>
        <v>0</v>
      </c>
      <c r="K433" s="187" t="s">
        <v>189</v>
      </c>
      <c r="L433" s="59"/>
      <c r="M433" s="192" t="s">
        <v>21</v>
      </c>
      <c r="N433" s="193" t="s">
        <v>43</v>
      </c>
      <c r="O433" s="40"/>
      <c r="P433" s="194">
        <f>O433*H433</f>
        <v>0</v>
      </c>
      <c r="Q433" s="194">
        <v>0</v>
      </c>
      <c r="R433" s="194">
        <f>Q433*H433</f>
        <v>0</v>
      </c>
      <c r="S433" s="194">
        <v>0</v>
      </c>
      <c r="T433" s="195">
        <f>S433*H433</f>
        <v>0</v>
      </c>
      <c r="AR433" s="22" t="s">
        <v>235</v>
      </c>
      <c r="AT433" s="22" t="s">
        <v>136</v>
      </c>
      <c r="AU433" s="22" t="s">
        <v>84</v>
      </c>
      <c r="AY433" s="22" t="s">
        <v>134</v>
      </c>
      <c r="BE433" s="196">
        <f>IF(N433="základní",J433,0)</f>
        <v>0</v>
      </c>
      <c r="BF433" s="196">
        <f>IF(N433="snížená",J433,0)</f>
        <v>0</v>
      </c>
      <c r="BG433" s="196">
        <f>IF(N433="zákl. přenesená",J433,0)</f>
        <v>0</v>
      </c>
      <c r="BH433" s="196">
        <f>IF(N433="sníž. přenesená",J433,0)</f>
        <v>0</v>
      </c>
      <c r="BI433" s="196">
        <f>IF(N433="nulová",J433,0)</f>
        <v>0</v>
      </c>
      <c r="BJ433" s="22" t="s">
        <v>77</v>
      </c>
      <c r="BK433" s="196">
        <f>ROUND(I433*H433,2)</f>
        <v>0</v>
      </c>
      <c r="BL433" s="22" t="s">
        <v>235</v>
      </c>
      <c r="BM433" s="22" t="s">
        <v>824</v>
      </c>
    </row>
    <row r="434" spans="2:51" s="11" customFormat="1" ht="13.5">
      <c r="B434" s="200"/>
      <c r="C434" s="201"/>
      <c r="D434" s="197" t="s">
        <v>145</v>
      </c>
      <c r="E434" s="202" t="s">
        <v>21</v>
      </c>
      <c r="F434" s="203" t="s">
        <v>141</v>
      </c>
      <c r="G434" s="201"/>
      <c r="H434" s="204">
        <v>4</v>
      </c>
      <c r="I434" s="205"/>
      <c r="J434" s="201"/>
      <c r="K434" s="201"/>
      <c r="L434" s="206"/>
      <c r="M434" s="207"/>
      <c r="N434" s="208"/>
      <c r="O434" s="208"/>
      <c r="P434" s="208"/>
      <c r="Q434" s="208"/>
      <c r="R434" s="208"/>
      <c r="S434" s="208"/>
      <c r="T434" s="209"/>
      <c r="AT434" s="210" t="s">
        <v>145</v>
      </c>
      <c r="AU434" s="210" t="s">
        <v>84</v>
      </c>
      <c r="AV434" s="11" t="s">
        <v>84</v>
      </c>
      <c r="AW434" s="11" t="s">
        <v>35</v>
      </c>
      <c r="AX434" s="11" t="s">
        <v>77</v>
      </c>
      <c r="AY434" s="210" t="s">
        <v>134</v>
      </c>
    </row>
    <row r="435" spans="2:63" s="10" customFormat="1" ht="29.85" customHeight="1">
      <c r="B435" s="169"/>
      <c r="C435" s="170"/>
      <c r="D435" s="171" t="s">
        <v>71</v>
      </c>
      <c r="E435" s="183" t="s">
        <v>825</v>
      </c>
      <c r="F435" s="183" t="s">
        <v>826</v>
      </c>
      <c r="G435" s="170"/>
      <c r="H435" s="170"/>
      <c r="I435" s="173"/>
      <c r="J435" s="184">
        <f>BK435</f>
        <v>0</v>
      </c>
      <c r="K435" s="170"/>
      <c r="L435" s="175"/>
      <c r="M435" s="176"/>
      <c r="N435" s="177"/>
      <c r="O435" s="177"/>
      <c r="P435" s="178">
        <f>SUM(P436:P508)</f>
        <v>0</v>
      </c>
      <c r="Q435" s="177"/>
      <c r="R435" s="178">
        <f>SUM(R436:R508)</f>
        <v>16.683102030000004</v>
      </c>
      <c r="S435" s="177"/>
      <c r="T435" s="179">
        <f>SUM(T436:T508)</f>
        <v>1.839852</v>
      </c>
      <c r="AR435" s="180" t="s">
        <v>84</v>
      </c>
      <c r="AT435" s="181" t="s">
        <v>71</v>
      </c>
      <c r="AU435" s="181" t="s">
        <v>77</v>
      </c>
      <c r="AY435" s="180" t="s">
        <v>134</v>
      </c>
      <c r="BK435" s="182">
        <f>SUM(BK436:BK508)</f>
        <v>0</v>
      </c>
    </row>
    <row r="436" spans="2:65" s="1" customFormat="1" ht="38.25" customHeight="1">
      <c r="B436" s="39"/>
      <c r="C436" s="185" t="s">
        <v>827</v>
      </c>
      <c r="D436" s="185" t="s">
        <v>136</v>
      </c>
      <c r="E436" s="186" t="s">
        <v>828</v>
      </c>
      <c r="F436" s="187" t="s">
        <v>829</v>
      </c>
      <c r="G436" s="188" t="s">
        <v>139</v>
      </c>
      <c r="H436" s="189">
        <v>25.95</v>
      </c>
      <c r="I436" s="190"/>
      <c r="J436" s="191">
        <f>ROUND(I436*H436,2)</f>
        <v>0</v>
      </c>
      <c r="K436" s="187" t="s">
        <v>830</v>
      </c>
      <c r="L436" s="59"/>
      <c r="M436" s="192" t="s">
        <v>21</v>
      </c>
      <c r="N436" s="193" t="s">
        <v>43</v>
      </c>
      <c r="O436" s="40"/>
      <c r="P436" s="194">
        <f>O436*H436</f>
        <v>0</v>
      </c>
      <c r="Q436" s="194">
        <v>0.00189</v>
      </c>
      <c r="R436" s="194">
        <f>Q436*H436</f>
        <v>0.0490455</v>
      </c>
      <c r="S436" s="194">
        <v>0</v>
      </c>
      <c r="T436" s="195">
        <f>S436*H436</f>
        <v>0</v>
      </c>
      <c r="AR436" s="22" t="s">
        <v>235</v>
      </c>
      <c r="AT436" s="22" t="s">
        <v>136</v>
      </c>
      <c r="AU436" s="22" t="s">
        <v>84</v>
      </c>
      <c r="AY436" s="22" t="s">
        <v>134</v>
      </c>
      <c r="BE436" s="196">
        <f>IF(N436="základní",J436,0)</f>
        <v>0</v>
      </c>
      <c r="BF436" s="196">
        <f>IF(N436="snížená",J436,0)</f>
        <v>0</v>
      </c>
      <c r="BG436" s="196">
        <f>IF(N436="zákl. přenesená",J436,0)</f>
        <v>0</v>
      </c>
      <c r="BH436" s="196">
        <f>IF(N436="sníž. přenesená",J436,0)</f>
        <v>0</v>
      </c>
      <c r="BI436" s="196">
        <f>IF(N436="nulová",J436,0)</f>
        <v>0</v>
      </c>
      <c r="BJ436" s="22" t="s">
        <v>77</v>
      </c>
      <c r="BK436" s="196">
        <f>ROUND(I436*H436,2)</f>
        <v>0</v>
      </c>
      <c r="BL436" s="22" t="s">
        <v>235</v>
      </c>
      <c r="BM436" s="22" t="s">
        <v>831</v>
      </c>
    </row>
    <row r="437" spans="2:47" s="1" customFormat="1" ht="135">
      <c r="B437" s="39"/>
      <c r="C437" s="61"/>
      <c r="D437" s="197" t="s">
        <v>143</v>
      </c>
      <c r="E437" s="61"/>
      <c r="F437" s="198" t="s">
        <v>832</v>
      </c>
      <c r="G437" s="61"/>
      <c r="H437" s="61"/>
      <c r="I437" s="156"/>
      <c r="J437" s="61"/>
      <c r="K437" s="61"/>
      <c r="L437" s="59"/>
      <c r="M437" s="199"/>
      <c r="N437" s="40"/>
      <c r="O437" s="40"/>
      <c r="P437" s="40"/>
      <c r="Q437" s="40"/>
      <c r="R437" s="40"/>
      <c r="S437" s="40"/>
      <c r="T437" s="76"/>
      <c r="AT437" s="22" t="s">
        <v>143</v>
      </c>
      <c r="AU437" s="22" t="s">
        <v>84</v>
      </c>
    </row>
    <row r="438" spans="2:51" s="11" customFormat="1" ht="13.5">
      <c r="B438" s="200"/>
      <c r="C438" s="201"/>
      <c r="D438" s="197" t="s">
        <v>145</v>
      </c>
      <c r="E438" s="202" t="s">
        <v>21</v>
      </c>
      <c r="F438" s="203" t="s">
        <v>833</v>
      </c>
      <c r="G438" s="201"/>
      <c r="H438" s="204">
        <v>25.95</v>
      </c>
      <c r="I438" s="205"/>
      <c r="J438" s="201"/>
      <c r="K438" s="201"/>
      <c r="L438" s="206"/>
      <c r="M438" s="207"/>
      <c r="N438" s="208"/>
      <c r="O438" s="208"/>
      <c r="P438" s="208"/>
      <c r="Q438" s="208"/>
      <c r="R438" s="208"/>
      <c r="S438" s="208"/>
      <c r="T438" s="209"/>
      <c r="AT438" s="210" t="s">
        <v>145</v>
      </c>
      <c r="AU438" s="210" t="s">
        <v>84</v>
      </c>
      <c r="AV438" s="11" t="s">
        <v>84</v>
      </c>
      <c r="AW438" s="11" t="s">
        <v>35</v>
      </c>
      <c r="AX438" s="11" t="s">
        <v>77</v>
      </c>
      <c r="AY438" s="210" t="s">
        <v>134</v>
      </c>
    </row>
    <row r="439" spans="2:65" s="1" customFormat="1" ht="25.5" customHeight="1">
      <c r="B439" s="39"/>
      <c r="C439" s="185" t="s">
        <v>834</v>
      </c>
      <c r="D439" s="185" t="s">
        <v>136</v>
      </c>
      <c r="E439" s="186" t="s">
        <v>835</v>
      </c>
      <c r="F439" s="187" t="s">
        <v>836</v>
      </c>
      <c r="G439" s="188" t="s">
        <v>215</v>
      </c>
      <c r="H439" s="189">
        <v>27.588</v>
      </c>
      <c r="I439" s="190"/>
      <c r="J439" s="191">
        <f>ROUND(I439*H439,2)</f>
        <v>0</v>
      </c>
      <c r="K439" s="187" t="s">
        <v>140</v>
      </c>
      <c r="L439" s="59"/>
      <c r="M439" s="192" t="s">
        <v>21</v>
      </c>
      <c r="N439" s="193" t="s">
        <v>43</v>
      </c>
      <c r="O439" s="40"/>
      <c r="P439" s="194">
        <f>O439*H439</f>
        <v>0</v>
      </c>
      <c r="Q439" s="194">
        <v>0</v>
      </c>
      <c r="R439" s="194">
        <f>Q439*H439</f>
        <v>0</v>
      </c>
      <c r="S439" s="194">
        <v>0.014</v>
      </c>
      <c r="T439" s="195">
        <f>S439*H439</f>
        <v>0.386232</v>
      </c>
      <c r="AR439" s="22" t="s">
        <v>235</v>
      </c>
      <c r="AT439" s="22" t="s">
        <v>136</v>
      </c>
      <c r="AU439" s="22" t="s">
        <v>84</v>
      </c>
      <c r="AY439" s="22" t="s">
        <v>134</v>
      </c>
      <c r="BE439" s="196">
        <f>IF(N439="základní",J439,0)</f>
        <v>0</v>
      </c>
      <c r="BF439" s="196">
        <f>IF(N439="snížená",J439,0)</f>
        <v>0</v>
      </c>
      <c r="BG439" s="196">
        <f>IF(N439="zákl. přenesená",J439,0)</f>
        <v>0</v>
      </c>
      <c r="BH439" s="196">
        <f>IF(N439="sníž. přenesená",J439,0)</f>
        <v>0</v>
      </c>
      <c r="BI439" s="196">
        <f>IF(N439="nulová",J439,0)</f>
        <v>0</v>
      </c>
      <c r="BJ439" s="22" t="s">
        <v>77</v>
      </c>
      <c r="BK439" s="196">
        <f>ROUND(I439*H439,2)</f>
        <v>0</v>
      </c>
      <c r="BL439" s="22" t="s">
        <v>235</v>
      </c>
      <c r="BM439" s="22" t="s">
        <v>837</v>
      </c>
    </row>
    <row r="440" spans="2:51" s="11" customFormat="1" ht="13.5">
      <c r="B440" s="200"/>
      <c r="C440" s="201"/>
      <c r="D440" s="197" t="s">
        <v>145</v>
      </c>
      <c r="E440" s="202" t="s">
        <v>21</v>
      </c>
      <c r="F440" s="203" t="s">
        <v>838</v>
      </c>
      <c r="G440" s="201"/>
      <c r="H440" s="204">
        <v>27.588</v>
      </c>
      <c r="I440" s="205"/>
      <c r="J440" s="201"/>
      <c r="K440" s="201"/>
      <c r="L440" s="206"/>
      <c r="M440" s="207"/>
      <c r="N440" s="208"/>
      <c r="O440" s="208"/>
      <c r="P440" s="208"/>
      <c r="Q440" s="208"/>
      <c r="R440" s="208"/>
      <c r="S440" s="208"/>
      <c r="T440" s="209"/>
      <c r="AT440" s="210" t="s">
        <v>145</v>
      </c>
      <c r="AU440" s="210" t="s">
        <v>84</v>
      </c>
      <c r="AV440" s="11" t="s">
        <v>84</v>
      </c>
      <c r="AW440" s="11" t="s">
        <v>35</v>
      </c>
      <c r="AX440" s="11" t="s">
        <v>72</v>
      </c>
      <c r="AY440" s="210" t="s">
        <v>134</v>
      </c>
    </row>
    <row r="441" spans="2:65" s="1" customFormat="1" ht="25.5" customHeight="1">
      <c r="B441" s="39"/>
      <c r="C441" s="185" t="s">
        <v>839</v>
      </c>
      <c r="D441" s="185" t="s">
        <v>136</v>
      </c>
      <c r="E441" s="186" t="s">
        <v>840</v>
      </c>
      <c r="F441" s="187" t="s">
        <v>841</v>
      </c>
      <c r="G441" s="188" t="s">
        <v>341</v>
      </c>
      <c r="H441" s="189">
        <v>82.104</v>
      </c>
      <c r="I441" s="190"/>
      <c r="J441" s="191">
        <f>ROUND(I441*H441,2)</f>
        <v>0</v>
      </c>
      <c r="K441" s="187" t="s">
        <v>140</v>
      </c>
      <c r="L441" s="59"/>
      <c r="M441" s="192" t="s">
        <v>21</v>
      </c>
      <c r="N441" s="193" t="s">
        <v>43</v>
      </c>
      <c r="O441" s="40"/>
      <c r="P441" s="194">
        <f>O441*H441</f>
        <v>0</v>
      </c>
      <c r="Q441" s="194">
        <v>0</v>
      </c>
      <c r="R441" s="194">
        <f>Q441*H441</f>
        <v>0</v>
      </c>
      <c r="S441" s="194">
        <v>0.014</v>
      </c>
      <c r="T441" s="195">
        <f>S441*H441</f>
        <v>1.149456</v>
      </c>
      <c r="AR441" s="22" t="s">
        <v>235</v>
      </c>
      <c r="AT441" s="22" t="s">
        <v>136</v>
      </c>
      <c r="AU441" s="22" t="s">
        <v>84</v>
      </c>
      <c r="AY441" s="22" t="s">
        <v>134</v>
      </c>
      <c r="BE441" s="196">
        <f>IF(N441="základní",J441,0)</f>
        <v>0</v>
      </c>
      <c r="BF441" s="196">
        <f>IF(N441="snížená",J441,0)</f>
        <v>0</v>
      </c>
      <c r="BG441" s="196">
        <f>IF(N441="zákl. přenesená",J441,0)</f>
        <v>0</v>
      </c>
      <c r="BH441" s="196">
        <f>IF(N441="sníž. přenesená",J441,0)</f>
        <v>0</v>
      </c>
      <c r="BI441" s="196">
        <f>IF(N441="nulová",J441,0)</f>
        <v>0</v>
      </c>
      <c r="BJ441" s="22" t="s">
        <v>77</v>
      </c>
      <c r="BK441" s="196">
        <f>ROUND(I441*H441,2)</f>
        <v>0</v>
      </c>
      <c r="BL441" s="22" t="s">
        <v>235</v>
      </c>
      <c r="BM441" s="22" t="s">
        <v>842</v>
      </c>
    </row>
    <row r="442" spans="2:51" s="11" customFormat="1" ht="13.5">
      <c r="B442" s="200"/>
      <c r="C442" s="201"/>
      <c r="D442" s="197" t="s">
        <v>145</v>
      </c>
      <c r="E442" s="202" t="s">
        <v>21</v>
      </c>
      <c r="F442" s="203" t="s">
        <v>843</v>
      </c>
      <c r="G442" s="201"/>
      <c r="H442" s="204">
        <v>82.104</v>
      </c>
      <c r="I442" s="205"/>
      <c r="J442" s="201"/>
      <c r="K442" s="201"/>
      <c r="L442" s="206"/>
      <c r="M442" s="207"/>
      <c r="N442" s="208"/>
      <c r="O442" s="208"/>
      <c r="P442" s="208"/>
      <c r="Q442" s="208"/>
      <c r="R442" s="208"/>
      <c r="S442" s="208"/>
      <c r="T442" s="209"/>
      <c r="AT442" s="210" t="s">
        <v>145</v>
      </c>
      <c r="AU442" s="210" t="s">
        <v>84</v>
      </c>
      <c r="AV442" s="11" t="s">
        <v>84</v>
      </c>
      <c r="AW442" s="11" t="s">
        <v>35</v>
      </c>
      <c r="AX442" s="11" t="s">
        <v>72</v>
      </c>
      <c r="AY442" s="210" t="s">
        <v>134</v>
      </c>
    </row>
    <row r="443" spans="2:65" s="1" customFormat="1" ht="38.25" customHeight="1">
      <c r="B443" s="39"/>
      <c r="C443" s="185" t="s">
        <v>844</v>
      </c>
      <c r="D443" s="185" t="s">
        <v>136</v>
      </c>
      <c r="E443" s="186" t="s">
        <v>845</v>
      </c>
      <c r="F443" s="187" t="s">
        <v>846</v>
      </c>
      <c r="G443" s="188" t="s">
        <v>341</v>
      </c>
      <c r="H443" s="189">
        <v>190.4</v>
      </c>
      <c r="I443" s="190"/>
      <c r="J443" s="191">
        <f>ROUND(I443*H443,2)</f>
        <v>0</v>
      </c>
      <c r="K443" s="187" t="s">
        <v>189</v>
      </c>
      <c r="L443" s="59"/>
      <c r="M443" s="192" t="s">
        <v>21</v>
      </c>
      <c r="N443" s="193" t="s">
        <v>43</v>
      </c>
      <c r="O443" s="40"/>
      <c r="P443" s="194">
        <f>O443*H443</f>
        <v>0</v>
      </c>
      <c r="Q443" s="194">
        <v>0</v>
      </c>
      <c r="R443" s="194">
        <f>Q443*H443</f>
        <v>0</v>
      </c>
      <c r="S443" s="194">
        <v>0</v>
      </c>
      <c r="T443" s="195">
        <f>S443*H443</f>
        <v>0</v>
      </c>
      <c r="AR443" s="22" t="s">
        <v>235</v>
      </c>
      <c r="AT443" s="22" t="s">
        <v>136</v>
      </c>
      <c r="AU443" s="22" t="s">
        <v>84</v>
      </c>
      <c r="AY443" s="22" t="s">
        <v>134</v>
      </c>
      <c r="BE443" s="196">
        <f>IF(N443="základní",J443,0)</f>
        <v>0</v>
      </c>
      <c r="BF443" s="196">
        <f>IF(N443="snížená",J443,0)</f>
        <v>0</v>
      </c>
      <c r="BG443" s="196">
        <f>IF(N443="zákl. přenesená",J443,0)</f>
        <v>0</v>
      </c>
      <c r="BH443" s="196">
        <f>IF(N443="sníž. přenesená",J443,0)</f>
        <v>0</v>
      </c>
      <c r="BI443" s="196">
        <f>IF(N443="nulová",J443,0)</f>
        <v>0</v>
      </c>
      <c r="BJ443" s="22" t="s">
        <v>77</v>
      </c>
      <c r="BK443" s="196">
        <f>ROUND(I443*H443,2)</f>
        <v>0</v>
      </c>
      <c r="BL443" s="22" t="s">
        <v>235</v>
      </c>
      <c r="BM443" s="22" t="s">
        <v>847</v>
      </c>
    </row>
    <row r="444" spans="2:47" s="1" customFormat="1" ht="54">
      <c r="B444" s="39"/>
      <c r="C444" s="61"/>
      <c r="D444" s="197" t="s">
        <v>143</v>
      </c>
      <c r="E444" s="61"/>
      <c r="F444" s="198" t="s">
        <v>848</v>
      </c>
      <c r="G444" s="61"/>
      <c r="H444" s="61"/>
      <c r="I444" s="156"/>
      <c r="J444" s="61"/>
      <c r="K444" s="61"/>
      <c r="L444" s="59"/>
      <c r="M444" s="199"/>
      <c r="N444" s="40"/>
      <c r="O444" s="40"/>
      <c r="P444" s="40"/>
      <c r="Q444" s="40"/>
      <c r="R444" s="40"/>
      <c r="S444" s="40"/>
      <c r="T444" s="76"/>
      <c r="AT444" s="22" t="s">
        <v>143</v>
      </c>
      <c r="AU444" s="22" t="s">
        <v>84</v>
      </c>
    </row>
    <row r="445" spans="2:51" s="11" customFormat="1" ht="13.5">
      <c r="B445" s="200"/>
      <c r="C445" s="201"/>
      <c r="D445" s="197" t="s">
        <v>145</v>
      </c>
      <c r="E445" s="202" t="s">
        <v>21</v>
      </c>
      <c r="F445" s="203" t="s">
        <v>849</v>
      </c>
      <c r="G445" s="201"/>
      <c r="H445" s="204">
        <v>24</v>
      </c>
      <c r="I445" s="205"/>
      <c r="J445" s="201"/>
      <c r="K445" s="201"/>
      <c r="L445" s="206"/>
      <c r="M445" s="207"/>
      <c r="N445" s="208"/>
      <c r="O445" s="208"/>
      <c r="P445" s="208"/>
      <c r="Q445" s="208"/>
      <c r="R445" s="208"/>
      <c r="S445" s="208"/>
      <c r="T445" s="209"/>
      <c r="AT445" s="210" t="s">
        <v>145</v>
      </c>
      <c r="AU445" s="210" t="s">
        <v>84</v>
      </c>
      <c r="AV445" s="11" t="s">
        <v>84</v>
      </c>
      <c r="AW445" s="11" t="s">
        <v>35</v>
      </c>
      <c r="AX445" s="11" t="s">
        <v>72</v>
      </c>
      <c r="AY445" s="210" t="s">
        <v>134</v>
      </c>
    </row>
    <row r="446" spans="2:51" s="11" customFormat="1" ht="13.5">
      <c r="B446" s="200"/>
      <c r="C446" s="201"/>
      <c r="D446" s="197" t="s">
        <v>145</v>
      </c>
      <c r="E446" s="202" t="s">
        <v>21</v>
      </c>
      <c r="F446" s="203" t="s">
        <v>850</v>
      </c>
      <c r="G446" s="201"/>
      <c r="H446" s="204">
        <v>166.4</v>
      </c>
      <c r="I446" s="205"/>
      <c r="J446" s="201"/>
      <c r="K446" s="201"/>
      <c r="L446" s="206"/>
      <c r="M446" s="207"/>
      <c r="N446" s="208"/>
      <c r="O446" s="208"/>
      <c r="P446" s="208"/>
      <c r="Q446" s="208"/>
      <c r="R446" s="208"/>
      <c r="S446" s="208"/>
      <c r="T446" s="209"/>
      <c r="AT446" s="210" t="s">
        <v>145</v>
      </c>
      <c r="AU446" s="210" t="s">
        <v>84</v>
      </c>
      <c r="AV446" s="11" t="s">
        <v>84</v>
      </c>
      <c r="AW446" s="11" t="s">
        <v>35</v>
      </c>
      <c r="AX446" s="11" t="s">
        <v>72</v>
      </c>
      <c r="AY446" s="210" t="s">
        <v>134</v>
      </c>
    </row>
    <row r="447" spans="2:65" s="1" customFormat="1" ht="38.25" customHeight="1">
      <c r="B447" s="39"/>
      <c r="C447" s="185" t="s">
        <v>851</v>
      </c>
      <c r="D447" s="185" t="s">
        <v>136</v>
      </c>
      <c r="E447" s="186" t="s">
        <v>852</v>
      </c>
      <c r="F447" s="187" t="s">
        <v>853</v>
      </c>
      <c r="G447" s="188" t="s">
        <v>341</v>
      </c>
      <c r="H447" s="189">
        <v>439</v>
      </c>
      <c r="I447" s="190"/>
      <c r="J447" s="191">
        <f>ROUND(I447*H447,2)</f>
        <v>0</v>
      </c>
      <c r="K447" s="187" t="s">
        <v>189</v>
      </c>
      <c r="L447" s="59"/>
      <c r="M447" s="192" t="s">
        <v>21</v>
      </c>
      <c r="N447" s="193" t="s">
        <v>43</v>
      </c>
      <c r="O447" s="40"/>
      <c r="P447" s="194">
        <f>O447*H447</f>
        <v>0</v>
      </c>
      <c r="Q447" s="194">
        <v>0</v>
      </c>
      <c r="R447" s="194">
        <f>Q447*H447</f>
        <v>0</v>
      </c>
      <c r="S447" s="194">
        <v>0</v>
      </c>
      <c r="T447" s="195">
        <f>S447*H447</f>
        <v>0</v>
      </c>
      <c r="AR447" s="22" t="s">
        <v>235</v>
      </c>
      <c r="AT447" s="22" t="s">
        <v>136</v>
      </c>
      <c r="AU447" s="22" t="s">
        <v>84</v>
      </c>
      <c r="AY447" s="22" t="s">
        <v>134</v>
      </c>
      <c r="BE447" s="196">
        <f>IF(N447="základní",J447,0)</f>
        <v>0</v>
      </c>
      <c r="BF447" s="196">
        <f>IF(N447="snížená",J447,0)</f>
        <v>0</v>
      </c>
      <c r="BG447" s="196">
        <f>IF(N447="zákl. přenesená",J447,0)</f>
        <v>0</v>
      </c>
      <c r="BH447" s="196">
        <f>IF(N447="sníž. přenesená",J447,0)</f>
        <v>0</v>
      </c>
      <c r="BI447" s="196">
        <f>IF(N447="nulová",J447,0)</f>
        <v>0</v>
      </c>
      <c r="BJ447" s="22" t="s">
        <v>77</v>
      </c>
      <c r="BK447" s="196">
        <f>ROUND(I447*H447,2)</f>
        <v>0</v>
      </c>
      <c r="BL447" s="22" t="s">
        <v>235</v>
      </c>
      <c r="BM447" s="22" t="s">
        <v>854</v>
      </c>
    </row>
    <row r="448" spans="2:47" s="1" customFormat="1" ht="54">
      <c r="B448" s="39"/>
      <c r="C448" s="61"/>
      <c r="D448" s="197" t="s">
        <v>143</v>
      </c>
      <c r="E448" s="61"/>
      <c r="F448" s="198" t="s">
        <v>848</v>
      </c>
      <c r="G448" s="61"/>
      <c r="H448" s="61"/>
      <c r="I448" s="156"/>
      <c r="J448" s="61"/>
      <c r="K448" s="61"/>
      <c r="L448" s="59"/>
      <c r="M448" s="199"/>
      <c r="N448" s="40"/>
      <c r="O448" s="40"/>
      <c r="P448" s="40"/>
      <c r="Q448" s="40"/>
      <c r="R448" s="40"/>
      <c r="S448" s="40"/>
      <c r="T448" s="76"/>
      <c r="AT448" s="22" t="s">
        <v>143</v>
      </c>
      <c r="AU448" s="22" t="s">
        <v>84</v>
      </c>
    </row>
    <row r="449" spans="2:51" s="11" customFormat="1" ht="13.5">
      <c r="B449" s="200"/>
      <c r="C449" s="201"/>
      <c r="D449" s="197" t="s">
        <v>145</v>
      </c>
      <c r="E449" s="202" t="s">
        <v>21</v>
      </c>
      <c r="F449" s="203" t="s">
        <v>855</v>
      </c>
      <c r="G449" s="201"/>
      <c r="H449" s="204">
        <v>36</v>
      </c>
      <c r="I449" s="205"/>
      <c r="J449" s="201"/>
      <c r="K449" s="201"/>
      <c r="L449" s="206"/>
      <c r="M449" s="207"/>
      <c r="N449" s="208"/>
      <c r="O449" s="208"/>
      <c r="P449" s="208"/>
      <c r="Q449" s="208"/>
      <c r="R449" s="208"/>
      <c r="S449" s="208"/>
      <c r="T449" s="209"/>
      <c r="AT449" s="210" t="s">
        <v>145</v>
      </c>
      <c r="AU449" s="210" t="s">
        <v>84</v>
      </c>
      <c r="AV449" s="11" t="s">
        <v>84</v>
      </c>
      <c r="AW449" s="11" t="s">
        <v>35</v>
      </c>
      <c r="AX449" s="11" t="s">
        <v>72</v>
      </c>
      <c r="AY449" s="210" t="s">
        <v>134</v>
      </c>
    </row>
    <row r="450" spans="2:51" s="11" customFormat="1" ht="13.5">
      <c r="B450" s="200"/>
      <c r="C450" s="201"/>
      <c r="D450" s="197" t="s">
        <v>145</v>
      </c>
      <c r="E450" s="202" t="s">
        <v>21</v>
      </c>
      <c r="F450" s="203" t="s">
        <v>856</v>
      </c>
      <c r="G450" s="201"/>
      <c r="H450" s="204">
        <v>53.2</v>
      </c>
      <c r="I450" s="205"/>
      <c r="J450" s="201"/>
      <c r="K450" s="201"/>
      <c r="L450" s="206"/>
      <c r="M450" s="207"/>
      <c r="N450" s="208"/>
      <c r="O450" s="208"/>
      <c r="P450" s="208"/>
      <c r="Q450" s="208"/>
      <c r="R450" s="208"/>
      <c r="S450" s="208"/>
      <c r="T450" s="209"/>
      <c r="AT450" s="210" t="s">
        <v>145</v>
      </c>
      <c r="AU450" s="210" t="s">
        <v>84</v>
      </c>
      <c r="AV450" s="11" t="s">
        <v>84</v>
      </c>
      <c r="AW450" s="11" t="s">
        <v>35</v>
      </c>
      <c r="AX450" s="11" t="s">
        <v>72</v>
      </c>
      <c r="AY450" s="210" t="s">
        <v>134</v>
      </c>
    </row>
    <row r="451" spans="2:51" s="11" customFormat="1" ht="13.5">
      <c r="B451" s="200"/>
      <c r="C451" s="201"/>
      <c r="D451" s="197" t="s">
        <v>145</v>
      </c>
      <c r="E451" s="202" t="s">
        <v>21</v>
      </c>
      <c r="F451" s="203" t="s">
        <v>857</v>
      </c>
      <c r="G451" s="201"/>
      <c r="H451" s="204">
        <v>15.4</v>
      </c>
      <c r="I451" s="205"/>
      <c r="J451" s="201"/>
      <c r="K451" s="201"/>
      <c r="L451" s="206"/>
      <c r="M451" s="207"/>
      <c r="N451" s="208"/>
      <c r="O451" s="208"/>
      <c r="P451" s="208"/>
      <c r="Q451" s="208"/>
      <c r="R451" s="208"/>
      <c r="S451" s="208"/>
      <c r="T451" s="209"/>
      <c r="AT451" s="210" t="s">
        <v>145</v>
      </c>
      <c r="AU451" s="210" t="s">
        <v>84</v>
      </c>
      <c r="AV451" s="11" t="s">
        <v>84</v>
      </c>
      <c r="AW451" s="11" t="s">
        <v>35</v>
      </c>
      <c r="AX451" s="11" t="s">
        <v>72</v>
      </c>
      <c r="AY451" s="210" t="s">
        <v>134</v>
      </c>
    </row>
    <row r="452" spans="2:51" s="11" customFormat="1" ht="13.5">
      <c r="B452" s="200"/>
      <c r="C452" s="201"/>
      <c r="D452" s="197" t="s">
        <v>145</v>
      </c>
      <c r="E452" s="202" t="s">
        <v>21</v>
      </c>
      <c r="F452" s="203" t="s">
        <v>858</v>
      </c>
      <c r="G452" s="201"/>
      <c r="H452" s="204">
        <v>334.4</v>
      </c>
      <c r="I452" s="205"/>
      <c r="J452" s="201"/>
      <c r="K452" s="201"/>
      <c r="L452" s="206"/>
      <c r="M452" s="207"/>
      <c r="N452" s="208"/>
      <c r="O452" s="208"/>
      <c r="P452" s="208"/>
      <c r="Q452" s="208"/>
      <c r="R452" s="208"/>
      <c r="S452" s="208"/>
      <c r="T452" s="209"/>
      <c r="AT452" s="210" t="s">
        <v>145</v>
      </c>
      <c r="AU452" s="210" t="s">
        <v>84</v>
      </c>
      <c r="AV452" s="11" t="s">
        <v>84</v>
      </c>
      <c r="AW452" s="11" t="s">
        <v>35</v>
      </c>
      <c r="AX452" s="11" t="s">
        <v>72</v>
      </c>
      <c r="AY452" s="210" t="s">
        <v>134</v>
      </c>
    </row>
    <row r="453" spans="2:65" s="1" customFormat="1" ht="38.25" customHeight="1">
      <c r="B453" s="39"/>
      <c r="C453" s="185" t="s">
        <v>859</v>
      </c>
      <c r="D453" s="185" t="s">
        <v>136</v>
      </c>
      <c r="E453" s="186" t="s">
        <v>860</v>
      </c>
      <c r="F453" s="187" t="s">
        <v>861</v>
      </c>
      <c r="G453" s="188" t="s">
        <v>341</v>
      </c>
      <c r="H453" s="189">
        <v>140.8</v>
      </c>
      <c r="I453" s="190"/>
      <c r="J453" s="191">
        <f>ROUND(I453*H453,2)</f>
        <v>0</v>
      </c>
      <c r="K453" s="187" t="s">
        <v>140</v>
      </c>
      <c r="L453" s="59"/>
      <c r="M453" s="192" t="s">
        <v>21</v>
      </c>
      <c r="N453" s="193" t="s">
        <v>43</v>
      </c>
      <c r="O453" s="40"/>
      <c r="P453" s="194">
        <f>O453*H453</f>
        <v>0</v>
      </c>
      <c r="Q453" s="194">
        <v>0</v>
      </c>
      <c r="R453" s="194">
        <f>Q453*H453</f>
        <v>0</v>
      </c>
      <c r="S453" s="194">
        <v>0</v>
      </c>
      <c r="T453" s="195">
        <f>S453*H453</f>
        <v>0</v>
      </c>
      <c r="AR453" s="22" t="s">
        <v>235</v>
      </c>
      <c r="AT453" s="22" t="s">
        <v>136</v>
      </c>
      <c r="AU453" s="22" t="s">
        <v>84</v>
      </c>
      <c r="AY453" s="22" t="s">
        <v>134</v>
      </c>
      <c r="BE453" s="196">
        <f>IF(N453="základní",J453,0)</f>
        <v>0</v>
      </c>
      <c r="BF453" s="196">
        <f>IF(N453="snížená",J453,0)</f>
        <v>0</v>
      </c>
      <c r="BG453" s="196">
        <f>IF(N453="zákl. přenesená",J453,0)</f>
        <v>0</v>
      </c>
      <c r="BH453" s="196">
        <f>IF(N453="sníž. přenesená",J453,0)</f>
        <v>0</v>
      </c>
      <c r="BI453" s="196">
        <f>IF(N453="nulová",J453,0)</f>
        <v>0</v>
      </c>
      <c r="BJ453" s="22" t="s">
        <v>77</v>
      </c>
      <c r="BK453" s="196">
        <f>ROUND(I453*H453,2)</f>
        <v>0</v>
      </c>
      <c r="BL453" s="22" t="s">
        <v>235</v>
      </c>
      <c r="BM453" s="22" t="s">
        <v>862</v>
      </c>
    </row>
    <row r="454" spans="2:47" s="1" customFormat="1" ht="54">
      <c r="B454" s="39"/>
      <c r="C454" s="61"/>
      <c r="D454" s="197" t="s">
        <v>143</v>
      </c>
      <c r="E454" s="61"/>
      <c r="F454" s="198" t="s">
        <v>848</v>
      </c>
      <c r="G454" s="61"/>
      <c r="H454" s="61"/>
      <c r="I454" s="156"/>
      <c r="J454" s="61"/>
      <c r="K454" s="61"/>
      <c r="L454" s="59"/>
      <c r="M454" s="199"/>
      <c r="N454" s="40"/>
      <c r="O454" s="40"/>
      <c r="P454" s="40"/>
      <c r="Q454" s="40"/>
      <c r="R454" s="40"/>
      <c r="S454" s="40"/>
      <c r="T454" s="76"/>
      <c r="AT454" s="22" t="s">
        <v>143</v>
      </c>
      <c r="AU454" s="22" t="s">
        <v>84</v>
      </c>
    </row>
    <row r="455" spans="2:51" s="11" customFormat="1" ht="13.5">
      <c r="B455" s="200"/>
      <c r="C455" s="201"/>
      <c r="D455" s="197" t="s">
        <v>145</v>
      </c>
      <c r="E455" s="202" t="s">
        <v>21</v>
      </c>
      <c r="F455" s="203" t="s">
        <v>863</v>
      </c>
      <c r="G455" s="201"/>
      <c r="H455" s="204">
        <v>140.8</v>
      </c>
      <c r="I455" s="205"/>
      <c r="J455" s="201"/>
      <c r="K455" s="201"/>
      <c r="L455" s="206"/>
      <c r="M455" s="207"/>
      <c r="N455" s="208"/>
      <c r="O455" s="208"/>
      <c r="P455" s="208"/>
      <c r="Q455" s="208"/>
      <c r="R455" s="208"/>
      <c r="S455" s="208"/>
      <c r="T455" s="209"/>
      <c r="AT455" s="210" t="s">
        <v>145</v>
      </c>
      <c r="AU455" s="210" t="s">
        <v>84</v>
      </c>
      <c r="AV455" s="11" t="s">
        <v>84</v>
      </c>
      <c r="AW455" s="11" t="s">
        <v>35</v>
      </c>
      <c r="AX455" s="11" t="s">
        <v>72</v>
      </c>
      <c r="AY455" s="210" t="s">
        <v>134</v>
      </c>
    </row>
    <row r="456" spans="2:65" s="1" customFormat="1" ht="16.5" customHeight="1">
      <c r="B456" s="39"/>
      <c r="C456" s="211" t="s">
        <v>864</v>
      </c>
      <c r="D456" s="211" t="s">
        <v>201</v>
      </c>
      <c r="E456" s="212" t="s">
        <v>865</v>
      </c>
      <c r="F456" s="213" t="s">
        <v>866</v>
      </c>
      <c r="G456" s="214" t="s">
        <v>139</v>
      </c>
      <c r="H456" s="215">
        <v>0.542</v>
      </c>
      <c r="I456" s="216"/>
      <c r="J456" s="217">
        <f>ROUND(I456*H456,2)</f>
        <v>0</v>
      </c>
      <c r="K456" s="213" t="s">
        <v>140</v>
      </c>
      <c r="L456" s="218"/>
      <c r="M456" s="219" t="s">
        <v>21</v>
      </c>
      <c r="N456" s="220" t="s">
        <v>43</v>
      </c>
      <c r="O456" s="40"/>
      <c r="P456" s="194">
        <f>O456*H456</f>
        <v>0</v>
      </c>
      <c r="Q456" s="194">
        <v>0.55</v>
      </c>
      <c r="R456" s="194">
        <f>Q456*H456</f>
        <v>0.29810000000000003</v>
      </c>
      <c r="S456" s="194">
        <v>0</v>
      </c>
      <c r="T456" s="195">
        <f>S456*H456</f>
        <v>0</v>
      </c>
      <c r="AR456" s="22" t="s">
        <v>338</v>
      </c>
      <c r="AT456" s="22" t="s">
        <v>201</v>
      </c>
      <c r="AU456" s="22" t="s">
        <v>84</v>
      </c>
      <c r="AY456" s="22" t="s">
        <v>134</v>
      </c>
      <c r="BE456" s="196">
        <f>IF(N456="základní",J456,0)</f>
        <v>0</v>
      </c>
      <c r="BF456" s="196">
        <f>IF(N456="snížená",J456,0)</f>
        <v>0</v>
      </c>
      <c r="BG456" s="196">
        <f>IF(N456="zákl. přenesená",J456,0)</f>
        <v>0</v>
      </c>
      <c r="BH456" s="196">
        <f>IF(N456="sníž. přenesená",J456,0)</f>
        <v>0</v>
      </c>
      <c r="BI456" s="196">
        <f>IF(N456="nulová",J456,0)</f>
        <v>0</v>
      </c>
      <c r="BJ456" s="22" t="s">
        <v>77</v>
      </c>
      <c r="BK456" s="196">
        <f>ROUND(I456*H456,2)</f>
        <v>0</v>
      </c>
      <c r="BL456" s="22" t="s">
        <v>235</v>
      </c>
      <c r="BM456" s="22" t="s">
        <v>867</v>
      </c>
    </row>
    <row r="457" spans="2:51" s="11" customFormat="1" ht="13.5">
      <c r="B457" s="200"/>
      <c r="C457" s="201"/>
      <c r="D457" s="197" t="s">
        <v>145</v>
      </c>
      <c r="E457" s="202" t="s">
        <v>21</v>
      </c>
      <c r="F457" s="203" t="s">
        <v>868</v>
      </c>
      <c r="G457" s="201"/>
      <c r="H457" s="204">
        <v>0.302</v>
      </c>
      <c r="I457" s="205"/>
      <c r="J457" s="201"/>
      <c r="K457" s="201"/>
      <c r="L457" s="206"/>
      <c r="M457" s="207"/>
      <c r="N457" s="208"/>
      <c r="O457" s="208"/>
      <c r="P457" s="208"/>
      <c r="Q457" s="208"/>
      <c r="R457" s="208"/>
      <c r="S457" s="208"/>
      <c r="T457" s="209"/>
      <c r="AT457" s="210" t="s">
        <v>145</v>
      </c>
      <c r="AU457" s="210" t="s">
        <v>84</v>
      </c>
      <c r="AV457" s="11" t="s">
        <v>84</v>
      </c>
      <c r="AW457" s="11" t="s">
        <v>35</v>
      </c>
      <c r="AX457" s="11" t="s">
        <v>72</v>
      </c>
      <c r="AY457" s="210" t="s">
        <v>134</v>
      </c>
    </row>
    <row r="458" spans="2:51" s="11" customFormat="1" ht="13.5">
      <c r="B458" s="200"/>
      <c r="C458" s="201"/>
      <c r="D458" s="197" t="s">
        <v>145</v>
      </c>
      <c r="E458" s="202" t="s">
        <v>21</v>
      </c>
      <c r="F458" s="203" t="s">
        <v>869</v>
      </c>
      <c r="G458" s="201"/>
      <c r="H458" s="204">
        <v>0.24</v>
      </c>
      <c r="I458" s="205"/>
      <c r="J458" s="201"/>
      <c r="K458" s="201"/>
      <c r="L458" s="206"/>
      <c r="M458" s="207"/>
      <c r="N458" s="208"/>
      <c r="O458" s="208"/>
      <c r="P458" s="208"/>
      <c r="Q458" s="208"/>
      <c r="R458" s="208"/>
      <c r="S458" s="208"/>
      <c r="T458" s="209"/>
      <c r="AT458" s="210" t="s">
        <v>145</v>
      </c>
      <c r="AU458" s="210" t="s">
        <v>84</v>
      </c>
      <c r="AV458" s="11" t="s">
        <v>84</v>
      </c>
      <c r="AW458" s="11" t="s">
        <v>35</v>
      </c>
      <c r="AX458" s="11" t="s">
        <v>72</v>
      </c>
      <c r="AY458" s="210" t="s">
        <v>134</v>
      </c>
    </row>
    <row r="459" spans="2:65" s="1" customFormat="1" ht="16.5" customHeight="1">
      <c r="B459" s="39"/>
      <c r="C459" s="211" t="s">
        <v>870</v>
      </c>
      <c r="D459" s="211" t="s">
        <v>201</v>
      </c>
      <c r="E459" s="212" t="s">
        <v>871</v>
      </c>
      <c r="F459" s="213" t="s">
        <v>872</v>
      </c>
      <c r="G459" s="214" t="s">
        <v>139</v>
      </c>
      <c r="H459" s="215">
        <v>11.88</v>
      </c>
      <c r="I459" s="216"/>
      <c r="J459" s="217">
        <f>ROUND(I459*H459,2)</f>
        <v>0</v>
      </c>
      <c r="K459" s="213" t="s">
        <v>140</v>
      </c>
      <c r="L459" s="218"/>
      <c r="M459" s="219" t="s">
        <v>21</v>
      </c>
      <c r="N459" s="220" t="s">
        <v>43</v>
      </c>
      <c r="O459" s="40"/>
      <c r="P459" s="194">
        <f>O459*H459</f>
        <v>0</v>
      </c>
      <c r="Q459" s="194">
        <v>0.55</v>
      </c>
      <c r="R459" s="194">
        <f>Q459*H459</f>
        <v>6.534000000000001</v>
      </c>
      <c r="S459" s="194">
        <v>0</v>
      </c>
      <c r="T459" s="195">
        <f>S459*H459</f>
        <v>0</v>
      </c>
      <c r="AR459" s="22" t="s">
        <v>338</v>
      </c>
      <c r="AT459" s="22" t="s">
        <v>201</v>
      </c>
      <c r="AU459" s="22" t="s">
        <v>84</v>
      </c>
      <c r="AY459" s="22" t="s">
        <v>134</v>
      </c>
      <c r="BE459" s="196">
        <f>IF(N459="základní",J459,0)</f>
        <v>0</v>
      </c>
      <c r="BF459" s="196">
        <f>IF(N459="snížená",J459,0)</f>
        <v>0</v>
      </c>
      <c r="BG459" s="196">
        <f>IF(N459="zákl. přenesená",J459,0)</f>
        <v>0</v>
      </c>
      <c r="BH459" s="196">
        <f>IF(N459="sníž. přenesená",J459,0)</f>
        <v>0</v>
      </c>
      <c r="BI459" s="196">
        <f>IF(N459="nulová",J459,0)</f>
        <v>0</v>
      </c>
      <c r="BJ459" s="22" t="s">
        <v>77</v>
      </c>
      <c r="BK459" s="196">
        <f>ROUND(I459*H459,2)</f>
        <v>0</v>
      </c>
      <c r="BL459" s="22" t="s">
        <v>235</v>
      </c>
      <c r="BM459" s="22" t="s">
        <v>873</v>
      </c>
    </row>
    <row r="460" spans="2:51" s="11" customFormat="1" ht="13.5">
      <c r="B460" s="200"/>
      <c r="C460" s="201"/>
      <c r="D460" s="197" t="s">
        <v>145</v>
      </c>
      <c r="E460" s="202" t="s">
        <v>21</v>
      </c>
      <c r="F460" s="203" t="s">
        <v>874</v>
      </c>
      <c r="G460" s="201"/>
      <c r="H460" s="204">
        <v>0.504</v>
      </c>
      <c r="I460" s="205"/>
      <c r="J460" s="201"/>
      <c r="K460" s="201"/>
      <c r="L460" s="206"/>
      <c r="M460" s="207"/>
      <c r="N460" s="208"/>
      <c r="O460" s="208"/>
      <c r="P460" s="208"/>
      <c r="Q460" s="208"/>
      <c r="R460" s="208"/>
      <c r="S460" s="208"/>
      <c r="T460" s="209"/>
      <c r="AT460" s="210" t="s">
        <v>145</v>
      </c>
      <c r="AU460" s="210" t="s">
        <v>84</v>
      </c>
      <c r="AV460" s="11" t="s">
        <v>84</v>
      </c>
      <c r="AW460" s="11" t="s">
        <v>35</v>
      </c>
      <c r="AX460" s="11" t="s">
        <v>72</v>
      </c>
      <c r="AY460" s="210" t="s">
        <v>134</v>
      </c>
    </row>
    <row r="461" spans="2:51" s="11" customFormat="1" ht="13.5">
      <c r="B461" s="200"/>
      <c r="C461" s="201"/>
      <c r="D461" s="197" t="s">
        <v>145</v>
      </c>
      <c r="E461" s="202" t="s">
        <v>21</v>
      </c>
      <c r="F461" s="203" t="s">
        <v>875</v>
      </c>
      <c r="G461" s="201"/>
      <c r="H461" s="204">
        <v>4.055</v>
      </c>
      <c r="I461" s="205"/>
      <c r="J461" s="201"/>
      <c r="K461" s="201"/>
      <c r="L461" s="206"/>
      <c r="M461" s="207"/>
      <c r="N461" s="208"/>
      <c r="O461" s="208"/>
      <c r="P461" s="208"/>
      <c r="Q461" s="208"/>
      <c r="R461" s="208"/>
      <c r="S461" s="208"/>
      <c r="T461" s="209"/>
      <c r="AT461" s="210" t="s">
        <v>145</v>
      </c>
      <c r="AU461" s="210" t="s">
        <v>84</v>
      </c>
      <c r="AV461" s="11" t="s">
        <v>84</v>
      </c>
      <c r="AW461" s="11" t="s">
        <v>35</v>
      </c>
      <c r="AX461" s="11" t="s">
        <v>72</v>
      </c>
      <c r="AY461" s="210" t="s">
        <v>134</v>
      </c>
    </row>
    <row r="462" spans="2:51" s="11" customFormat="1" ht="13.5">
      <c r="B462" s="200"/>
      <c r="C462" s="201"/>
      <c r="D462" s="197" t="s">
        <v>145</v>
      </c>
      <c r="E462" s="202" t="s">
        <v>21</v>
      </c>
      <c r="F462" s="203" t="s">
        <v>876</v>
      </c>
      <c r="G462" s="201"/>
      <c r="H462" s="204">
        <v>1.043</v>
      </c>
      <c r="I462" s="205"/>
      <c r="J462" s="201"/>
      <c r="K462" s="201"/>
      <c r="L462" s="206"/>
      <c r="M462" s="207"/>
      <c r="N462" s="208"/>
      <c r="O462" s="208"/>
      <c r="P462" s="208"/>
      <c r="Q462" s="208"/>
      <c r="R462" s="208"/>
      <c r="S462" s="208"/>
      <c r="T462" s="209"/>
      <c r="AT462" s="210" t="s">
        <v>145</v>
      </c>
      <c r="AU462" s="210" t="s">
        <v>84</v>
      </c>
      <c r="AV462" s="11" t="s">
        <v>84</v>
      </c>
      <c r="AW462" s="11" t="s">
        <v>35</v>
      </c>
      <c r="AX462" s="11" t="s">
        <v>72</v>
      </c>
      <c r="AY462" s="210" t="s">
        <v>134</v>
      </c>
    </row>
    <row r="463" spans="2:51" s="11" customFormat="1" ht="13.5">
      <c r="B463" s="200"/>
      <c r="C463" s="201"/>
      <c r="D463" s="197" t="s">
        <v>145</v>
      </c>
      <c r="E463" s="202" t="s">
        <v>21</v>
      </c>
      <c r="F463" s="203" t="s">
        <v>877</v>
      </c>
      <c r="G463" s="201"/>
      <c r="H463" s="204">
        <v>1.597</v>
      </c>
      <c r="I463" s="205"/>
      <c r="J463" s="201"/>
      <c r="K463" s="201"/>
      <c r="L463" s="206"/>
      <c r="M463" s="207"/>
      <c r="N463" s="208"/>
      <c r="O463" s="208"/>
      <c r="P463" s="208"/>
      <c r="Q463" s="208"/>
      <c r="R463" s="208"/>
      <c r="S463" s="208"/>
      <c r="T463" s="209"/>
      <c r="AT463" s="210" t="s">
        <v>145</v>
      </c>
      <c r="AU463" s="210" t="s">
        <v>84</v>
      </c>
      <c r="AV463" s="11" t="s">
        <v>84</v>
      </c>
      <c r="AW463" s="11" t="s">
        <v>35</v>
      </c>
      <c r="AX463" s="11" t="s">
        <v>72</v>
      </c>
      <c r="AY463" s="210" t="s">
        <v>134</v>
      </c>
    </row>
    <row r="464" spans="2:51" s="11" customFormat="1" ht="13.5">
      <c r="B464" s="200"/>
      <c r="C464" s="201"/>
      <c r="D464" s="197" t="s">
        <v>145</v>
      </c>
      <c r="E464" s="202" t="s">
        <v>21</v>
      </c>
      <c r="F464" s="203" t="s">
        <v>878</v>
      </c>
      <c r="G464" s="201"/>
      <c r="H464" s="204">
        <v>4.681</v>
      </c>
      <c r="I464" s="205"/>
      <c r="J464" s="201"/>
      <c r="K464" s="201"/>
      <c r="L464" s="206"/>
      <c r="M464" s="207"/>
      <c r="N464" s="208"/>
      <c r="O464" s="208"/>
      <c r="P464" s="208"/>
      <c r="Q464" s="208"/>
      <c r="R464" s="208"/>
      <c r="S464" s="208"/>
      <c r="T464" s="209"/>
      <c r="AT464" s="210" t="s">
        <v>145</v>
      </c>
      <c r="AU464" s="210" t="s">
        <v>84</v>
      </c>
      <c r="AV464" s="11" t="s">
        <v>84</v>
      </c>
      <c r="AW464" s="11" t="s">
        <v>35</v>
      </c>
      <c r="AX464" s="11" t="s">
        <v>72</v>
      </c>
      <c r="AY464" s="210" t="s">
        <v>134</v>
      </c>
    </row>
    <row r="465" spans="2:65" s="1" customFormat="1" ht="25.5" customHeight="1">
      <c r="B465" s="39"/>
      <c r="C465" s="185" t="s">
        <v>879</v>
      </c>
      <c r="D465" s="185" t="s">
        <v>136</v>
      </c>
      <c r="E465" s="186" t="s">
        <v>880</v>
      </c>
      <c r="F465" s="187" t="s">
        <v>881</v>
      </c>
      <c r="G465" s="188" t="s">
        <v>215</v>
      </c>
      <c r="H465" s="189">
        <v>107.65</v>
      </c>
      <c r="I465" s="190"/>
      <c r="J465" s="191">
        <f>ROUND(I465*H465,2)</f>
        <v>0</v>
      </c>
      <c r="K465" s="187" t="s">
        <v>830</v>
      </c>
      <c r="L465" s="59"/>
      <c r="M465" s="192" t="s">
        <v>21</v>
      </c>
      <c r="N465" s="193" t="s">
        <v>43</v>
      </c>
      <c r="O465" s="40"/>
      <c r="P465" s="194">
        <f>O465*H465</f>
        <v>0</v>
      </c>
      <c r="Q465" s="194">
        <v>0</v>
      </c>
      <c r="R465" s="194">
        <f>Q465*H465</f>
        <v>0</v>
      </c>
      <c r="S465" s="194">
        <v>0</v>
      </c>
      <c r="T465" s="195">
        <f>S465*H465</f>
        <v>0</v>
      </c>
      <c r="AR465" s="22" t="s">
        <v>235</v>
      </c>
      <c r="AT465" s="22" t="s">
        <v>136</v>
      </c>
      <c r="AU465" s="22" t="s">
        <v>84</v>
      </c>
      <c r="AY465" s="22" t="s">
        <v>134</v>
      </c>
      <c r="BE465" s="196">
        <f>IF(N465="základní",J465,0)</f>
        <v>0</v>
      </c>
      <c r="BF465" s="196">
        <f>IF(N465="snížená",J465,0)</f>
        <v>0</v>
      </c>
      <c r="BG465" s="196">
        <f>IF(N465="zákl. přenesená",J465,0)</f>
        <v>0</v>
      </c>
      <c r="BH465" s="196">
        <f>IF(N465="sníž. přenesená",J465,0)</f>
        <v>0</v>
      </c>
      <c r="BI465" s="196">
        <f>IF(N465="nulová",J465,0)</f>
        <v>0</v>
      </c>
      <c r="BJ465" s="22" t="s">
        <v>77</v>
      </c>
      <c r="BK465" s="196">
        <f>ROUND(I465*H465,2)</f>
        <v>0</v>
      </c>
      <c r="BL465" s="22" t="s">
        <v>235</v>
      </c>
      <c r="BM465" s="22" t="s">
        <v>882</v>
      </c>
    </row>
    <row r="466" spans="2:47" s="1" customFormat="1" ht="54">
      <c r="B466" s="39"/>
      <c r="C466" s="61"/>
      <c r="D466" s="197" t="s">
        <v>143</v>
      </c>
      <c r="E466" s="61"/>
      <c r="F466" s="198" t="s">
        <v>883</v>
      </c>
      <c r="G466" s="61"/>
      <c r="H466" s="61"/>
      <c r="I466" s="156"/>
      <c r="J466" s="61"/>
      <c r="K466" s="61"/>
      <c r="L466" s="59"/>
      <c r="M466" s="199"/>
      <c r="N466" s="40"/>
      <c r="O466" s="40"/>
      <c r="P466" s="40"/>
      <c r="Q466" s="40"/>
      <c r="R466" s="40"/>
      <c r="S466" s="40"/>
      <c r="T466" s="76"/>
      <c r="AT466" s="22" t="s">
        <v>143</v>
      </c>
      <c r="AU466" s="22" t="s">
        <v>84</v>
      </c>
    </row>
    <row r="467" spans="2:51" s="11" customFormat="1" ht="13.5">
      <c r="B467" s="200"/>
      <c r="C467" s="201"/>
      <c r="D467" s="197" t="s">
        <v>145</v>
      </c>
      <c r="E467" s="202" t="s">
        <v>21</v>
      </c>
      <c r="F467" s="203" t="s">
        <v>884</v>
      </c>
      <c r="G467" s="201"/>
      <c r="H467" s="204">
        <v>241.07</v>
      </c>
      <c r="I467" s="205"/>
      <c r="J467" s="201"/>
      <c r="K467" s="201"/>
      <c r="L467" s="206"/>
      <c r="M467" s="207"/>
      <c r="N467" s="208"/>
      <c r="O467" s="208"/>
      <c r="P467" s="208"/>
      <c r="Q467" s="208"/>
      <c r="R467" s="208"/>
      <c r="S467" s="208"/>
      <c r="T467" s="209"/>
      <c r="AT467" s="210" t="s">
        <v>145</v>
      </c>
      <c r="AU467" s="210" t="s">
        <v>84</v>
      </c>
      <c r="AV467" s="11" t="s">
        <v>84</v>
      </c>
      <c r="AW467" s="11" t="s">
        <v>35</v>
      </c>
      <c r="AX467" s="11" t="s">
        <v>72</v>
      </c>
      <c r="AY467" s="210" t="s">
        <v>134</v>
      </c>
    </row>
    <row r="468" spans="2:51" s="11" customFormat="1" ht="13.5">
      <c r="B468" s="200"/>
      <c r="C468" s="201"/>
      <c r="D468" s="197" t="s">
        <v>145</v>
      </c>
      <c r="E468" s="202" t="s">
        <v>21</v>
      </c>
      <c r="F468" s="203" t="s">
        <v>885</v>
      </c>
      <c r="G468" s="201"/>
      <c r="H468" s="204">
        <v>-153.1</v>
      </c>
      <c r="I468" s="205"/>
      <c r="J468" s="201"/>
      <c r="K468" s="201"/>
      <c r="L468" s="206"/>
      <c r="M468" s="207"/>
      <c r="N468" s="208"/>
      <c r="O468" s="208"/>
      <c r="P468" s="208"/>
      <c r="Q468" s="208"/>
      <c r="R468" s="208"/>
      <c r="S468" s="208"/>
      <c r="T468" s="209"/>
      <c r="AT468" s="210" t="s">
        <v>145</v>
      </c>
      <c r="AU468" s="210" t="s">
        <v>84</v>
      </c>
      <c r="AV468" s="11" t="s">
        <v>84</v>
      </c>
      <c r="AW468" s="11" t="s">
        <v>35</v>
      </c>
      <c r="AX468" s="11" t="s">
        <v>72</v>
      </c>
      <c r="AY468" s="210" t="s">
        <v>134</v>
      </c>
    </row>
    <row r="469" spans="2:51" s="11" customFormat="1" ht="13.5">
      <c r="B469" s="200"/>
      <c r="C469" s="201"/>
      <c r="D469" s="197" t="s">
        <v>145</v>
      </c>
      <c r="E469" s="202" t="s">
        <v>21</v>
      </c>
      <c r="F469" s="203" t="s">
        <v>886</v>
      </c>
      <c r="G469" s="201"/>
      <c r="H469" s="204">
        <v>19.68</v>
      </c>
      <c r="I469" s="205"/>
      <c r="J469" s="201"/>
      <c r="K469" s="201"/>
      <c r="L469" s="206"/>
      <c r="M469" s="207"/>
      <c r="N469" s="208"/>
      <c r="O469" s="208"/>
      <c r="P469" s="208"/>
      <c r="Q469" s="208"/>
      <c r="R469" s="208"/>
      <c r="S469" s="208"/>
      <c r="T469" s="209"/>
      <c r="AT469" s="210" t="s">
        <v>145</v>
      </c>
      <c r="AU469" s="210" t="s">
        <v>84</v>
      </c>
      <c r="AV469" s="11" t="s">
        <v>84</v>
      </c>
      <c r="AW469" s="11" t="s">
        <v>35</v>
      </c>
      <c r="AX469" s="11" t="s">
        <v>72</v>
      </c>
      <c r="AY469" s="210" t="s">
        <v>134</v>
      </c>
    </row>
    <row r="470" spans="2:51" s="12" customFormat="1" ht="13.5">
      <c r="B470" s="222"/>
      <c r="C470" s="223"/>
      <c r="D470" s="197" t="s">
        <v>145</v>
      </c>
      <c r="E470" s="224" t="s">
        <v>21</v>
      </c>
      <c r="F470" s="225" t="s">
        <v>887</v>
      </c>
      <c r="G470" s="223"/>
      <c r="H470" s="226">
        <v>107.65</v>
      </c>
      <c r="I470" s="227"/>
      <c r="J470" s="223"/>
      <c r="K470" s="223"/>
      <c r="L470" s="228"/>
      <c r="M470" s="229"/>
      <c r="N470" s="230"/>
      <c r="O470" s="230"/>
      <c r="P470" s="230"/>
      <c r="Q470" s="230"/>
      <c r="R470" s="230"/>
      <c r="S470" s="230"/>
      <c r="T470" s="231"/>
      <c r="AT470" s="232" t="s">
        <v>145</v>
      </c>
      <c r="AU470" s="232" t="s">
        <v>84</v>
      </c>
      <c r="AV470" s="12" t="s">
        <v>141</v>
      </c>
      <c r="AW470" s="12" t="s">
        <v>35</v>
      </c>
      <c r="AX470" s="12" t="s">
        <v>77</v>
      </c>
      <c r="AY470" s="232" t="s">
        <v>134</v>
      </c>
    </row>
    <row r="471" spans="2:65" s="1" customFormat="1" ht="25.5" customHeight="1">
      <c r="B471" s="39"/>
      <c r="C471" s="185" t="s">
        <v>888</v>
      </c>
      <c r="D471" s="185" t="s">
        <v>136</v>
      </c>
      <c r="E471" s="186" t="s">
        <v>889</v>
      </c>
      <c r="F471" s="187" t="s">
        <v>890</v>
      </c>
      <c r="G471" s="188" t="s">
        <v>215</v>
      </c>
      <c r="H471" s="189">
        <v>323.554</v>
      </c>
      <c r="I471" s="190"/>
      <c r="J471" s="191">
        <f>ROUND(I471*H471,2)</f>
        <v>0</v>
      </c>
      <c r="K471" s="187" t="s">
        <v>189</v>
      </c>
      <c r="L471" s="59"/>
      <c r="M471" s="192" t="s">
        <v>21</v>
      </c>
      <c r="N471" s="193" t="s">
        <v>43</v>
      </c>
      <c r="O471" s="40"/>
      <c r="P471" s="194">
        <f>O471*H471</f>
        <v>0</v>
      </c>
      <c r="Q471" s="194">
        <v>0</v>
      </c>
      <c r="R471" s="194">
        <f>Q471*H471</f>
        <v>0</v>
      </c>
      <c r="S471" s="194">
        <v>0</v>
      </c>
      <c r="T471" s="195">
        <f>S471*H471</f>
        <v>0</v>
      </c>
      <c r="AR471" s="22" t="s">
        <v>235</v>
      </c>
      <c r="AT471" s="22" t="s">
        <v>136</v>
      </c>
      <c r="AU471" s="22" t="s">
        <v>84</v>
      </c>
      <c r="AY471" s="22" t="s">
        <v>134</v>
      </c>
      <c r="BE471" s="196">
        <f>IF(N471="základní",J471,0)</f>
        <v>0</v>
      </c>
      <c r="BF471" s="196">
        <f>IF(N471="snížená",J471,0)</f>
        <v>0</v>
      </c>
      <c r="BG471" s="196">
        <f>IF(N471="zákl. přenesená",J471,0)</f>
        <v>0</v>
      </c>
      <c r="BH471" s="196">
        <f>IF(N471="sníž. přenesená",J471,0)</f>
        <v>0</v>
      </c>
      <c r="BI471" s="196">
        <f>IF(N471="nulová",J471,0)</f>
        <v>0</v>
      </c>
      <c r="BJ471" s="22" t="s">
        <v>77</v>
      </c>
      <c r="BK471" s="196">
        <f>ROUND(I471*H471,2)</f>
        <v>0</v>
      </c>
      <c r="BL471" s="22" t="s">
        <v>235</v>
      </c>
      <c r="BM471" s="22" t="s">
        <v>891</v>
      </c>
    </row>
    <row r="472" spans="2:47" s="1" customFormat="1" ht="54">
      <c r="B472" s="39"/>
      <c r="C472" s="61"/>
      <c r="D472" s="197" t="s">
        <v>143</v>
      </c>
      <c r="E472" s="61"/>
      <c r="F472" s="198" t="s">
        <v>892</v>
      </c>
      <c r="G472" s="61"/>
      <c r="H472" s="61"/>
      <c r="I472" s="156"/>
      <c r="J472" s="61"/>
      <c r="K472" s="61"/>
      <c r="L472" s="59"/>
      <c r="M472" s="199"/>
      <c r="N472" s="40"/>
      <c r="O472" s="40"/>
      <c r="P472" s="40"/>
      <c r="Q472" s="40"/>
      <c r="R472" s="40"/>
      <c r="S472" s="40"/>
      <c r="T472" s="76"/>
      <c r="AT472" s="22" t="s">
        <v>143</v>
      </c>
      <c r="AU472" s="22" t="s">
        <v>84</v>
      </c>
    </row>
    <row r="473" spans="2:51" s="11" customFormat="1" ht="13.5">
      <c r="B473" s="200"/>
      <c r="C473" s="201"/>
      <c r="D473" s="197" t="s">
        <v>145</v>
      </c>
      <c r="E473" s="202" t="s">
        <v>21</v>
      </c>
      <c r="F473" s="203" t="s">
        <v>893</v>
      </c>
      <c r="G473" s="201"/>
      <c r="H473" s="204">
        <v>323.554</v>
      </c>
      <c r="I473" s="205"/>
      <c r="J473" s="201"/>
      <c r="K473" s="201"/>
      <c r="L473" s="206"/>
      <c r="M473" s="207"/>
      <c r="N473" s="208"/>
      <c r="O473" s="208"/>
      <c r="P473" s="208"/>
      <c r="Q473" s="208"/>
      <c r="R473" s="208"/>
      <c r="S473" s="208"/>
      <c r="T473" s="209"/>
      <c r="AT473" s="210" t="s">
        <v>145</v>
      </c>
      <c r="AU473" s="210" t="s">
        <v>84</v>
      </c>
      <c r="AV473" s="11" t="s">
        <v>84</v>
      </c>
      <c r="AW473" s="11" t="s">
        <v>35</v>
      </c>
      <c r="AX473" s="11" t="s">
        <v>72</v>
      </c>
      <c r="AY473" s="210" t="s">
        <v>134</v>
      </c>
    </row>
    <row r="474" spans="2:65" s="1" customFormat="1" ht="16.5" customHeight="1">
      <c r="B474" s="39"/>
      <c r="C474" s="185" t="s">
        <v>894</v>
      </c>
      <c r="D474" s="185" t="s">
        <v>136</v>
      </c>
      <c r="E474" s="186" t="s">
        <v>895</v>
      </c>
      <c r="F474" s="187" t="s">
        <v>896</v>
      </c>
      <c r="G474" s="188" t="s">
        <v>341</v>
      </c>
      <c r="H474" s="189">
        <v>368</v>
      </c>
      <c r="I474" s="190"/>
      <c r="J474" s="191">
        <f>ROUND(I474*H474,2)</f>
        <v>0</v>
      </c>
      <c r="K474" s="187" t="s">
        <v>830</v>
      </c>
      <c r="L474" s="59"/>
      <c r="M474" s="192" t="s">
        <v>21</v>
      </c>
      <c r="N474" s="193" t="s">
        <v>43</v>
      </c>
      <c r="O474" s="40"/>
      <c r="P474" s="194">
        <f>O474*H474</f>
        <v>0</v>
      </c>
      <c r="Q474" s="194">
        <v>0</v>
      </c>
      <c r="R474" s="194">
        <f>Q474*H474</f>
        <v>0</v>
      </c>
      <c r="S474" s="194">
        <v>0</v>
      </c>
      <c r="T474" s="195">
        <f>S474*H474</f>
        <v>0</v>
      </c>
      <c r="AR474" s="22" t="s">
        <v>235</v>
      </c>
      <c r="AT474" s="22" t="s">
        <v>136</v>
      </c>
      <c r="AU474" s="22" t="s">
        <v>84</v>
      </c>
      <c r="AY474" s="22" t="s">
        <v>134</v>
      </c>
      <c r="BE474" s="196">
        <f>IF(N474="základní",J474,0)</f>
        <v>0</v>
      </c>
      <c r="BF474" s="196">
        <f>IF(N474="snížená",J474,0)</f>
        <v>0</v>
      </c>
      <c r="BG474" s="196">
        <f>IF(N474="zákl. přenesená",J474,0)</f>
        <v>0</v>
      </c>
      <c r="BH474" s="196">
        <f>IF(N474="sníž. přenesená",J474,0)</f>
        <v>0</v>
      </c>
      <c r="BI474" s="196">
        <f>IF(N474="nulová",J474,0)</f>
        <v>0</v>
      </c>
      <c r="BJ474" s="22" t="s">
        <v>77</v>
      </c>
      <c r="BK474" s="196">
        <f>ROUND(I474*H474,2)</f>
        <v>0</v>
      </c>
      <c r="BL474" s="22" t="s">
        <v>235</v>
      </c>
      <c r="BM474" s="22" t="s">
        <v>897</v>
      </c>
    </row>
    <row r="475" spans="2:47" s="1" customFormat="1" ht="54">
      <c r="B475" s="39"/>
      <c r="C475" s="61"/>
      <c r="D475" s="197" t="s">
        <v>143</v>
      </c>
      <c r="E475" s="61"/>
      <c r="F475" s="198" t="s">
        <v>883</v>
      </c>
      <c r="G475" s="61"/>
      <c r="H475" s="61"/>
      <c r="I475" s="156"/>
      <c r="J475" s="61"/>
      <c r="K475" s="61"/>
      <c r="L475" s="59"/>
      <c r="M475" s="199"/>
      <c r="N475" s="40"/>
      <c r="O475" s="40"/>
      <c r="P475" s="40"/>
      <c r="Q475" s="40"/>
      <c r="R475" s="40"/>
      <c r="S475" s="40"/>
      <c r="T475" s="76"/>
      <c r="AT475" s="22" t="s">
        <v>143</v>
      </c>
      <c r="AU475" s="22" t="s">
        <v>84</v>
      </c>
    </row>
    <row r="476" spans="2:51" s="11" customFormat="1" ht="13.5">
      <c r="B476" s="200"/>
      <c r="C476" s="201"/>
      <c r="D476" s="197" t="s">
        <v>145</v>
      </c>
      <c r="E476" s="202" t="s">
        <v>21</v>
      </c>
      <c r="F476" s="203" t="s">
        <v>898</v>
      </c>
      <c r="G476" s="201"/>
      <c r="H476" s="204">
        <v>368</v>
      </c>
      <c r="I476" s="205"/>
      <c r="J476" s="201"/>
      <c r="K476" s="201"/>
      <c r="L476" s="206"/>
      <c r="M476" s="207"/>
      <c r="N476" s="208"/>
      <c r="O476" s="208"/>
      <c r="P476" s="208"/>
      <c r="Q476" s="208"/>
      <c r="R476" s="208"/>
      <c r="S476" s="208"/>
      <c r="T476" s="209"/>
      <c r="AT476" s="210" t="s">
        <v>145</v>
      </c>
      <c r="AU476" s="210" t="s">
        <v>84</v>
      </c>
      <c r="AV476" s="11" t="s">
        <v>84</v>
      </c>
      <c r="AW476" s="11" t="s">
        <v>35</v>
      </c>
      <c r="AX476" s="11" t="s">
        <v>72</v>
      </c>
      <c r="AY476" s="210" t="s">
        <v>134</v>
      </c>
    </row>
    <row r="477" spans="2:65" s="1" customFormat="1" ht="38.25" customHeight="1">
      <c r="B477" s="39"/>
      <c r="C477" s="211" t="s">
        <v>899</v>
      </c>
      <c r="D477" s="211" t="s">
        <v>201</v>
      </c>
      <c r="E477" s="212" t="s">
        <v>900</v>
      </c>
      <c r="F477" s="213" t="s">
        <v>901</v>
      </c>
      <c r="G477" s="214" t="s">
        <v>139</v>
      </c>
      <c r="H477" s="215">
        <v>3.6</v>
      </c>
      <c r="I477" s="216"/>
      <c r="J477" s="217">
        <f>ROUND(I477*H477,2)</f>
        <v>0</v>
      </c>
      <c r="K477" s="213" t="s">
        <v>830</v>
      </c>
      <c r="L477" s="218"/>
      <c r="M477" s="219" t="s">
        <v>21</v>
      </c>
      <c r="N477" s="220" t="s">
        <v>43</v>
      </c>
      <c r="O477" s="40"/>
      <c r="P477" s="194">
        <f>O477*H477</f>
        <v>0</v>
      </c>
      <c r="Q477" s="194">
        <v>0.55</v>
      </c>
      <c r="R477" s="194">
        <f>Q477*H477</f>
        <v>1.9800000000000002</v>
      </c>
      <c r="S477" s="194">
        <v>0</v>
      </c>
      <c r="T477" s="195">
        <f>S477*H477</f>
        <v>0</v>
      </c>
      <c r="AR477" s="22" t="s">
        <v>338</v>
      </c>
      <c r="AT477" s="22" t="s">
        <v>201</v>
      </c>
      <c r="AU477" s="22" t="s">
        <v>84</v>
      </c>
      <c r="AY477" s="22" t="s">
        <v>134</v>
      </c>
      <c r="BE477" s="196">
        <f>IF(N477="základní",J477,0)</f>
        <v>0</v>
      </c>
      <c r="BF477" s="196">
        <f>IF(N477="snížená",J477,0)</f>
        <v>0</v>
      </c>
      <c r="BG477" s="196">
        <f>IF(N477="zákl. přenesená",J477,0)</f>
        <v>0</v>
      </c>
      <c r="BH477" s="196">
        <f>IF(N477="sníž. přenesená",J477,0)</f>
        <v>0</v>
      </c>
      <c r="BI477" s="196">
        <f>IF(N477="nulová",J477,0)</f>
        <v>0</v>
      </c>
      <c r="BJ477" s="22" t="s">
        <v>77</v>
      </c>
      <c r="BK477" s="196">
        <f>ROUND(I477*H477,2)</f>
        <v>0</v>
      </c>
      <c r="BL477" s="22" t="s">
        <v>235</v>
      </c>
      <c r="BM477" s="22" t="s">
        <v>902</v>
      </c>
    </row>
    <row r="478" spans="2:51" s="11" customFormat="1" ht="13.5">
      <c r="B478" s="200"/>
      <c r="C478" s="201"/>
      <c r="D478" s="197" t="s">
        <v>145</v>
      </c>
      <c r="E478" s="202" t="s">
        <v>21</v>
      </c>
      <c r="F478" s="203" t="s">
        <v>903</v>
      </c>
      <c r="G478" s="201"/>
      <c r="H478" s="204">
        <v>3.6</v>
      </c>
      <c r="I478" s="205"/>
      <c r="J478" s="201"/>
      <c r="K478" s="201"/>
      <c r="L478" s="206"/>
      <c r="M478" s="207"/>
      <c r="N478" s="208"/>
      <c r="O478" s="208"/>
      <c r="P478" s="208"/>
      <c r="Q478" s="208"/>
      <c r="R478" s="208"/>
      <c r="S478" s="208"/>
      <c r="T478" s="209"/>
      <c r="AT478" s="210" t="s">
        <v>145</v>
      </c>
      <c r="AU478" s="210" t="s">
        <v>84</v>
      </c>
      <c r="AV478" s="11" t="s">
        <v>84</v>
      </c>
      <c r="AW478" s="11" t="s">
        <v>35</v>
      </c>
      <c r="AX478" s="11" t="s">
        <v>72</v>
      </c>
      <c r="AY478" s="210" t="s">
        <v>134</v>
      </c>
    </row>
    <row r="479" spans="2:65" s="1" customFormat="1" ht="38.25" customHeight="1">
      <c r="B479" s="39"/>
      <c r="C479" s="185" t="s">
        <v>904</v>
      </c>
      <c r="D479" s="185" t="s">
        <v>136</v>
      </c>
      <c r="E479" s="186" t="s">
        <v>905</v>
      </c>
      <c r="F479" s="187" t="s">
        <v>906</v>
      </c>
      <c r="G479" s="188" t="s">
        <v>215</v>
      </c>
      <c r="H479" s="189">
        <v>43.452</v>
      </c>
      <c r="I479" s="190"/>
      <c r="J479" s="191">
        <f>ROUND(I479*H479,2)</f>
        <v>0</v>
      </c>
      <c r="K479" s="187" t="s">
        <v>140</v>
      </c>
      <c r="L479" s="59"/>
      <c r="M479" s="192" t="s">
        <v>21</v>
      </c>
      <c r="N479" s="193" t="s">
        <v>43</v>
      </c>
      <c r="O479" s="40"/>
      <c r="P479" s="194">
        <f>O479*H479</f>
        <v>0</v>
      </c>
      <c r="Q479" s="194">
        <v>0</v>
      </c>
      <c r="R479" s="194">
        <f>Q479*H479</f>
        <v>0</v>
      </c>
      <c r="S479" s="194">
        <v>0.007</v>
      </c>
      <c r="T479" s="195">
        <f>S479*H479</f>
        <v>0.304164</v>
      </c>
      <c r="AR479" s="22" t="s">
        <v>235</v>
      </c>
      <c r="AT479" s="22" t="s">
        <v>136</v>
      </c>
      <c r="AU479" s="22" t="s">
        <v>84</v>
      </c>
      <c r="AY479" s="22" t="s">
        <v>134</v>
      </c>
      <c r="BE479" s="196">
        <f>IF(N479="základní",J479,0)</f>
        <v>0</v>
      </c>
      <c r="BF479" s="196">
        <f>IF(N479="snížená",J479,0)</f>
        <v>0</v>
      </c>
      <c r="BG479" s="196">
        <f>IF(N479="zákl. přenesená",J479,0)</f>
        <v>0</v>
      </c>
      <c r="BH479" s="196">
        <f>IF(N479="sníž. přenesená",J479,0)</f>
        <v>0</v>
      </c>
      <c r="BI479" s="196">
        <f>IF(N479="nulová",J479,0)</f>
        <v>0</v>
      </c>
      <c r="BJ479" s="22" t="s">
        <v>77</v>
      </c>
      <c r="BK479" s="196">
        <f>ROUND(I479*H479,2)</f>
        <v>0</v>
      </c>
      <c r="BL479" s="22" t="s">
        <v>235</v>
      </c>
      <c r="BM479" s="22" t="s">
        <v>907</v>
      </c>
    </row>
    <row r="480" spans="2:51" s="11" customFormat="1" ht="13.5">
      <c r="B480" s="200"/>
      <c r="C480" s="201"/>
      <c r="D480" s="197" t="s">
        <v>145</v>
      </c>
      <c r="E480" s="202" t="s">
        <v>21</v>
      </c>
      <c r="F480" s="203" t="s">
        <v>908</v>
      </c>
      <c r="G480" s="201"/>
      <c r="H480" s="204">
        <v>43.452</v>
      </c>
      <c r="I480" s="205"/>
      <c r="J480" s="201"/>
      <c r="K480" s="201"/>
      <c r="L480" s="206"/>
      <c r="M480" s="207"/>
      <c r="N480" s="208"/>
      <c r="O480" s="208"/>
      <c r="P480" s="208"/>
      <c r="Q480" s="208"/>
      <c r="R480" s="208"/>
      <c r="S480" s="208"/>
      <c r="T480" s="209"/>
      <c r="AT480" s="210" t="s">
        <v>145</v>
      </c>
      <c r="AU480" s="210" t="s">
        <v>84</v>
      </c>
      <c r="AV480" s="11" t="s">
        <v>84</v>
      </c>
      <c r="AW480" s="11" t="s">
        <v>35</v>
      </c>
      <c r="AX480" s="11" t="s">
        <v>72</v>
      </c>
      <c r="AY480" s="210" t="s">
        <v>134</v>
      </c>
    </row>
    <row r="481" spans="2:65" s="1" customFormat="1" ht="25.5" customHeight="1">
      <c r="B481" s="39"/>
      <c r="C481" s="185" t="s">
        <v>909</v>
      </c>
      <c r="D481" s="185" t="s">
        <v>136</v>
      </c>
      <c r="E481" s="186" t="s">
        <v>910</v>
      </c>
      <c r="F481" s="187" t="s">
        <v>911</v>
      </c>
      <c r="G481" s="188" t="s">
        <v>139</v>
      </c>
      <c r="H481" s="189">
        <v>16.022</v>
      </c>
      <c r="I481" s="190"/>
      <c r="J481" s="191">
        <f>ROUND(I481*H481,2)</f>
        <v>0</v>
      </c>
      <c r="K481" s="187" t="s">
        <v>830</v>
      </c>
      <c r="L481" s="59"/>
      <c r="M481" s="192" t="s">
        <v>21</v>
      </c>
      <c r="N481" s="193" t="s">
        <v>43</v>
      </c>
      <c r="O481" s="40"/>
      <c r="P481" s="194">
        <f>O481*H481</f>
        <v>0</v>
      </c>
      <c r="Q481" s="194">
        <v>0.02337</v>
      </c>
      <c r="R481" s="194">
        <f>Q481*H481</f>
        <v>0.3744341399999999</v>
      </c>
      <c r="S481" s="194">
        <v>0</v>
      </c>
      <c r="T481" s="195">
        <f>S481*H481</f>
        <v>0</v>
      </c>
      <c r="AR481" s="22" t="s">
        <v>235</v>
      </c>
      <c r="AT481" s="22" t="s">
        <v>136</v>
      </c>
      <c r="AU481" s="22" t="s">
        <v>84</v>
      </c>
      <c r="AY481" s="22" t="s">
        <v>134</v>
      </c>
      <c r="BE481" s="196">
        <f>IF(N481="základní",J481,0)</f>
        <v>0</v>
      </c>
      <c r="BF481" s="196">
        <f>IF(N481="snížená",J481,0)</f>
        <v>0</v>
      </c>
      <c r="BG481" s="196">
        <f>IF(N481="zákl. přenesená",J481,0)</f>
        <v>0</v>
      </c>
      <c r="BH481" s="196">
        <f>IF(N481="sníž. přenesená",J481,0)</f>
        <v>0</v>
      </c>
      <c r="BI481" s="196">
        <f>IF(N481="nulová",J481,0)</f>
        <v>0</v>
      </c>
      <c r="BJ481" s="22" t="s">
        <v>77</v>
      </c>
      <c r="BK481" s="196">
        <f>ROUND(I481*H481,2)</f>
        <v>0</v>
      </c>
      <c r="BL481" s="22" t="s">
        <v>235</v>
      </c>
      <c r="BM481" s="22" t="s">
        <v>912</v>
      </c>
    </row>
    <row r="482" spans="2:47" s="1" customFormat="1" ht="67.5">
      <c r="B482" s="39"/>
      <c r="C482" s="61"/>
      <c r="D482" s="197" t="s">
        <v>143</v>
      </c>
      <c r="E482" s="61"/>
      <c r="F482" s="198" t="s">
        <v>913</v>
      </c>
      <c r="G482" s="61"/>
      <c r="H482" s="61"/>
      <c r="I482" s="156"/>
      <c r="J482" s="61"/>
      <c r="K482" s="61"/>
      <c r="L482" s="59"/>
      <c r="M482" s="199"/>
      <c r="N482" s="40"/>
      <c r="O482" s="40"/>
      <c r="P482" s="40"/>
      <c r="Q482" s="40"/>
      <c r="R482" s="40"/>
      <c r="S482" s="40"/>
      <c r="T482" s="76"/>
      <c r="AT482" s="22" t="s">
        <v>143</v>
      </c>
      <c r="AU482" s="22" t="s">
        <v>84</v>
      </c>
    </row>
    <row r="483" spans="2:51" s="11" customFormat="1" ht="13.5">
      <c r="B483" s="200"/>
      <c r="C483" s="201"/>
      <c r="D483" s="197" t="s">
        <v>145</v>
      </c>
      <c r="E483" s="202" t="s">
        <v>21</v>
      </c>
      <c r="F483" s="203" t="s">
        <v>914</v>
      </c>
      <c r="G483" s="201"/>
      <c r="H483" s="204">
        <v>16.022</v>
      </c>
      <c r="I483" s="205"/>
      <c r="J483" s="201"/>
      <c r="K483" s="201"/>
      <c r="L483" s="206"/>
      <c r="M483" s="207"/>
      <c r="N483" s="208"/>
      <c r="O483" s="208"/>
      <c r="P483" s="208"/>
      <c r="Q483" s="208"/>
      <c r="R483" s="208"/>
      <c r="S483" s="208"/>
      <c r="T483" s="209"/>
      <c r="AT483" s="210" t="s">
        <v>145</v>
      </c>
      <c r="AU483" s="210" t="s">
        <v>84</v>
      </c>
      <c r="AV483" s="11" t="s">
        <v>84</v>
      </c>
      <c r="AW483" s="11" t="s">
        <v>35</v>
      </c>
      <c r="AX483" s="11" t="s">
        <v>72</v>
      </c>
      <c r="AY483" s="210" t="s">
        <v>134</v>
      </c>
    </row>
    <row r="484" spans="2:65" s="1" customFormat="1" ht="25.5" customHeight="1">
      <c r="B484" s="39"/>
      <c r="C484" s="185" t="s">
        <v>915</v>
      </c>
      <c r="D484" s="185" t="s">
        <v>136</v>
      </c>
      <c r="E484" s="186" t="s">
        <v>916</v>
      </c>
      <c r="F484" s="187" t="s">
        <v>917</v>
      </c>
      <c r="G484" s="188" t="s">
        <v>215</v>
      </c>
      <c r="H484" s="189">
        <v>204.127</v>
      </c>
      <c r="I484" s="190"/>
      <c r="J484" s="191">
        <f>ROUND(I484*H484,2)</f>
        <v>0</v>
      </c>
      <c r="K484" s="187" t="s">
        <v>140</v>
      </c>
      <c r="L484" s="59"/>
      <c r="M484" s="192" t="s">
        <v>21</v>
      </c>
      <c r="N484" s="193" t="s">
        <v>43</v>
      </c>
      <c r="O484" s="40"/>
      <c r="P484" s="194">
        <f>O484*H484</f>
        <v>0</v>
      </c>
      <c r="Q484" s="194">
        <v>0</v>
      </c>
      <c r="R484" s="194">
        <f>Q484*H484</f>
        <v>0</v>
      </c>
      <c r="S484" s="194">
        <v>0</v>
      </c>
      <c r="T484" s="195">
        <f>S484*H484</f>
        <v>0</v>
      </c>
      <c r="AR484" s="22" t="s">
        <v>235</v>
      </c>
      <c r="AT484" s="22" t="s">
        <v>136</v>
      </c>
      <c r="AU484" s="22" t="s">
        <v>84</v>
      </c>
      <c r="AY484" s="22" t="s">
        <v>134</v>
      </c>
      <c r="BE484" s="196">
        <f>IF(N484="základní",J484,0)</f>
        <v>0</v>
      </c>
      <c r="BF484" s="196">
        <f>IF(N484="snížená",J484,0)</f>
        <v>0</v>
      </c>
      <c r="BG484" s="196">
        <f>IF(N484="zákl. přenesená",J484,0)</f>
        <v>0</v>
      </c>
      <c r="BH484" s="196">
        <f>IF(N484="sníž. přenesená",J484,0)</f>
        <v>0</v>
      </c>
      <c r="BI484" s="196">
        <f>IF(N484="nulová",J484,0)</f>
        <v>0</v>
      </c>
      <c r="BJ484" s="22" t="s">
        <v>77</v>
      </c>
      <c r="BK484" s="196">
        <f>ROUND(I484*H484,2)</f>
        <v>0</v>
      </c>
      <c r="BL484" s="22" t="s">
        <v>235</v>
      </c>
      <c r="BM484" s="22" t="s">
        <v>918</v>
      </c>
    </row>
    <row r="485" spans="2:51" s="11" customFormat="1" ht="13.5">
      <c r="B485" s="200"/>
      <c r="C485" s="201"/>
      <c r="D485" s="197" t="s">
        <v>145</v>
      </c>
      <c r="E485" s="202" t="s">
        <v>21</v>
      </c>
      <c r="F485" s="203" t="s">
        <v>919</v>
      </c>
      <c r="G485" s="201"/>
      <c r="H485" s="204">
        <v>204.127</v>
      </c>
      <c r="I485" s="205"/>
      <c r="J485" s="201"/>
      <c r="K485" s="201"/>
      <c r="L485" s="206"/>
      <c r="M485" s="207"/>
      <c r="N485" s="208"/>
      <c r="O485" s="208"/>
      <c r="P485" s="208"/>
      <c r="Q485" s="208"/>
      <c r="R485" s="208"/>
      <c r="S485" s="208"/>
      <c r="T485" s="209"/>
      <c r="AT485" s="210" t="s">
        <v>145</v>
      </c>
      <c r="AU485" s="210" t="s">
        <v>84</v>
      </c>
      <c r="AV485" s="11" t="s">
        <v>84</v>
      </c>
      <c r="AW485" s="11" t="s">
        <v>35</v>
      </c>
      <c r="AX485" s="11" t="s">
        <v>72</v>
      </c>
      <c r="AY485" s="210" t="s">
        <v>134</v>
      </c>
    </row>
    <row r="486" spans="2:65" s="1" customFormat="1" ht="16.5" customHeight="1">
      <c r="B486" s="39"/>
      <c r="C486" s="211" t="s">
        <v>920</v>
      </c>
      <c r="D486" s="211" t="s">
        <v>201</v>
      </c>
      <c r="E486" s="212" t="s">
        <v>921</v>
      </c>
      <c r="F486" s="213" t="s">
        <v>922</v>
      </c>
      <c r="G486" s="214" t="s">
        <v>139</v>
      </c>
      <c r="H486" s="215">
        <v>10.206</v>
      </c>
      <c r="I486" s="216"/>
      <c r="J486" s="217">
        <f>ROUND(I486*H486,2)</f>
        <v>0</v>
      </c>
      <c r="K486" s="213" t="s">
        <v>140</v>
      </c>
      <c r="L486" s="218"/>
      <c r="M486" s="219" t="s">
        <v>21</v>
      </c>
      <c r="N486" s="220" t="s">
        <v>43</v>
      </c>
      <c r="O486" s="40"/>
      <c r="P486" s="194">
        <f>O486*H486</f>
        <v>0</v>
      </c>
      <c r="Q486" s="194">
        <v>0.55</v>
      </c>
      <c r="R486" s="194">
        <f>Q486*H486</f>
        <v>5.613300000000001</v>
      </c>
      <c r="S486" s="194">
        <v>0</v>
      </c>
      <c r="T486" s="195">
        <f>S486*H486</f>
        <v>0</v>
      </c>
      <c r="AR486" s="22" t="s">
        <v>338</v>
      </c>
      <c r="AT486" s="22" t="s">
        <v>201</v>
      </c>
      <c r="AU486" s="22" t="s">
        <v>84</v>
      </c>
      <c r="AY486" s="22" t="s">
        <v>134</v>
      </c>
      <c r="BE486" s="196">
        <f>IF(N486="základní",J486,0)</f>
        <v>0</v>
      </c>
      <c r="BF486" s="196">
        <f>IF(N486="snížená",J486,0)</f>
        <v>0</v>
      </c>
      <c r="BG486" s="196">
        <f>IF(N486="zákl. přenesená",J486,0)</f>
        <v>0</v>
      </c>
      <c r="BH486" s="196">
        <f>IF(N486="sníž. přenesená",J486,0)</f>
        <v>0</v>
      </c>
      <c r="BI486" s="196">
        <f>IF(N486="nulová",J486,0)</f>
        <v>0</v>
      </c>
      <c r="BJ486" s="22" t="s">
        <v>77</v>
      </c>
      <c r="BK486" s="196">
        <f>ROUND(I486*H486,2)</f>
        <v>0</v>
      </c>
      <c r="BL486" s="22" t="s">
        <v>235</v>
      </c>
      <c r="BM486" s="22" t="s">
        <v>923</v>
      </c>
    </row>
    <row r="487" spans="2:51" s="11" customFormat="1" ht="13.5">
      <c r="B487" s="200"/>
      <c r="C487" s="201"/>
      <c r="D487" s="197" t="s">
        <v>145</v>
      </c>
      <c r="E487" s="202" t="s">
        <v>21</v>
      </c>
      <c r="F487" s="203" t="s">
        <v>924</v>
      </c>
      <c r="G487" s="201"/>
      <c r="H487" s="204">
        <v>10.206</v>
      </c>
      <c r="I487" s="205"/>
      <c r="J487" s="201"/>
      <c r="K487" s="201"/>
      <c r="L487" s="206"/>
      <c r="M487" s="207"/>
      <c r="N487" s="208"/>
      <c r="O487" s="208"/>
      <c r="P487" s="208"/>
      <c r="Q487" s="208"/>
      <c r="R487" s="208"/>
      <c r="S487" s="208"/>
      <c r="T487" s="209"/>
      <c r="AT487" s="210" t="s">
        <v>145</v>
      </c>
      <c r="AU487" s="210" t="s">
        <v>84</v>
      </c>
      <c r="AV487" s="11" t="s">
        <v>84</v>
      </c>
      <c r="AW487" s="11" t="s">
        <v>35</v>
      </c>
      <c r="AX487" s="11" t="s">
        <v>72</v>
      </c>
      <c r="AY487" s="210" t="s">
        <v>134</v>
      </c>
    </row>
    <row r="488" spans="2:65" s="1" customFormat="1" ht="25.5" customHeight="1">
      <c r="B488" s="39"/>
      <c r="C488" s="185" t="s">
        <v>925</v>
      </c>
      <c r="D488" s="185" t="s">
        <v>136</v>
      </c>
      <c r="E488" s="186" t="s">
        <v>926</v>
      </c>
      <c r="F488" s="187" t="s">
        <v>927</v>
      </c>
      <c r="G488" s="188" t="s">
        <v>341</v>
      </c>
      <c r="H488" s="189">
        <v>207.6</v>
      </c>
      <c r="I488" s="190"/>
      <c r="J488" s="191">
        <f>ROUND(I488*H488,2)</f>
        <v>0</v>
      </c>
      <c r="K488" s="187" t="s">
        <v>140</v>
      </c>
      <c r="L488" s="59"/>
      <c r="M488" s="192" t="s">
        <v>21</v>
      </c>
      <c r="N488" s="193" t="s">
        <v>43</v>
      </c>
      <c r="O488" s="40"/>
      <c r="P488" s="194">
        <f>O488*H488</f>
        <v>0</v>
      </c>
      <c r="Q488" s="194">
        <v>0</v>
      </c>
      <c r="R488" s="194">
        <f>Q488*H488</f>
        <v>0</v>
      </c>
      <c r="S488" s="194">
        <v>0</v>
      </c>
      <c r="T488" s="195">
        <f>S488*H488</f>
        <v>0</v>
      </c>
      <c r="AR488" s="22" t="s">
        <v>235</v>
      </c>
      <c r="AT488" s="22" t="s">
        <v>136</v>
      </c>
      <c r="AU488" s="22" t="s">
        <v>84</v>
      </c>
      <c r="AY488" s="22" t="s">
        <v>134</v>
      </c>
      <c r="BE488" s="196">
        <f>IF(N488="základní",J488,0)</f>
        <v>0</v>
      </c>
      <c r="BF488" s="196">
        <f>IF(N488="snížená",J488,0)</f>
        <v>0</v>
      </c>
      <c r="BG488" s="196">
        <f>IF(N488="zákl. přenesená",J488,0)</f>
        <v>0</v>
      </c>
      <c r="BH488" s="196">
        <f>IF(N488="sníž. přenesená",J488,0)</f>
        <v>0</v>
      </c>
      <c r="BI488" s="196">
        <f>IF(N488="nulová",J488,0)</f>
        <v>0</v>
      </c>
      <c r="BJ488" s="22" t="s">
        <v>77</v>
      </c>
      <c r="BK488" s="196">
        <f>ROUND(I488*H488,2)</f>
        <v>0</v>
      </c>
      <c r="BL488" s="22" t="s">
        <v>235</v>
      </c>
      <c r="BM488" s="22" t="s">
        <v>928</v>
      </c>
    </row>
    <row r="489" spans="2:51" s="11" customFormat="1" ht="13.5">
      <c r="B489" s="200"/>
      <c r="C489" s="201"/>
      <c r="D489" s="197" t="s">
        <v>145</v>
      </c>
      <c r="E489" s="202" t="s">
        <v>21</v>
      </c>
      <c r="F489" s="203" t="s">
        <v>929</v>
      </c>
      <c r="G489" s="201"/>
      <c r="H489" s="204">
        <v>73.2</v>
      </c>
      <c r="I489" s="205"/>
      <c r="J489" s="201"/>
      <c r="K489" s="201"/>
      <c r="L489" s="206"/>
      <c r="M489" s="207"/>
      <c r="N489" s="208"/>
      <c r="O489" s="208"/>
      <c r="P489" s="208"/>
      <c r="Q489" s="208"/>
      <c r="R489" s="208"/>
      <c r="S489" s="208"/>
      <c r="T489" s="209"/>
      <c r="AT489" s="210" t="s">
        <v>145</v>
      </c>
      <c r="AU489" s="210" t="s">
        <v>84</v>
      </c>
      <c r="AV489" s="11" t="s">
        <v>84</v>
      </c>
      <c r="AW489" s="11" t="s">
        <v>35</v>
      </c>
      <c r="AX489" s="11" t="s">
        <v>72</v>
      </c>
      <c r="AY489" s="210" t="s">
        <v>134</v>
      </c>
    </row>
    <row r="490" spans="2:51" s="11" customFormat="1" ht="13.5">
      <c r="B490" s="200"/>
      <c r="C490" s="201"/>
      <c r="D490" s="197" t="s">
        <v>145</v>
      </c>
      <c r="E490" s="202" t="s">
        <v>21</v>
      </c>
      <c r="F490" s="203" t="s">
        <v>930</v>
      </c>
      <c r="G490" s="201"/>
      <c r="H490" s="204">
        <v>134.4</v>
      </c>
      <c r="I490" s="205"/>
      <c r="J490" s="201"/>
      <c r="K490" s="201"/>
      <c r="L490" s="206"/>
      <c r="M490" s="207"/>
      <c r="N490" s="208"/>
      <c r="O490" s="208"/>
      <c r="P490" s="208"/>
      <c r="Q490" s="208"/>
      <c r="R490" s="208"/>
      <c r="S490" s="208"/>
      <c r="T490" s="209"/>
      <c r="AT490" s="210" t="s">
        <v>145</v>
      </c>
      <c r="AU490" s="210" t="s">
        <v>84</v>
      </c>
      <c r="AV490" s="11" t="s">
        <v>84</v>
      </c>
      <c r="AW490" s="11" t="s">
        <v>35</v>
      </c>
      <c r="AX490" s="11" t="s">
        <v>72</v>
      </c>
      <c r="AY490" s="210" t="s">
        <v>134</v>
      </c>
    </row>
    <row r="491" spans="2:65" s="1" customFormat="1" ht="16.5" customHeight="1">
      <c r="B491" s="39"/>
      <c r="C491" s="211" t="s">
        <v>931</v>
      </c>
      <c r="D491" s="211" t="s">
        <v>201</v>
      </c>
      <c r="E491" s="212" t="s">
        <v>932</v>
      </c>
      <c r="F491" s="213" t="s">
        <v>933</v>
      </c>
      <c r="G491" s="214" t="s">
        <v>139</v>
      </c>
      <c r="H491" s="215">
        <v>3.322</v>
      </c>
      <c r="I491" s="216"/>
      <c r="J491" s="217">
        <f>ROUND(I491*H491,2)</f>
        <v>0</v>
      </c>
      <c r="K491" s="213" t="s">
        <v>140</v>
      </c>
      <c r="L491" s="218"/>
      <c r="M491" s="219" t="s">
        <v>21</v>
      </c>
      <c r="N491" s="220" t="s">
        <v>43</v>
      </c>
      <c r="O491" s="40"/>
      <c r="P491" s="194">
        <f>O491*H491</f>
        <v>0</v>
      </c>
      <c r="Q491" s="194">
        <v>0.44</v>
      </c>
      <c r="R491" s="194">
        <f>Q491*H491</f>
        <v>1.46168</v>
      </c>
      <c r="S491" s="194">
        <v>0</v>
      </c>
      <c r="T491" s="195">
        <f>S491*H491</f>
        <v>0</v>
      </c>
      <c r="AR491" s="22" t="s">
        <v>338</v>
      </c>
      <c r="AT491" s="22" t="s">
        <v>201</v>
      </c>
      <c r="AU491" s="22" t="s">
        <v>84</v>
      </c>
      <c r="AY491" s="22" t="s">
        <v>134</v>
      </c>
      <c r="BE491" s="196">
        <f>IF(N491="základní",J491,0)</f>
        <v>0</v>
      </c>
      <c r="BF491" s="196">
        <f>IF(N491="snížená",J491,0)</f>
        <v>0</v>
      </c>
      <c r="BG491" s="196">
        <f>IF(N491="zákl. přenesená",J491,0)</f>
        <v>0</v>
      </c>
      <c r="BH491" s="196">
        <f>IF(N491="sníž. přenesená",J491,0)</f>
        <v>0</v>
      </c>
      <c r="BI491" s="196">
        <f>IF(N491="nulová",J491,0)</f>
        <v>0</v>
      </c>
      <c r="BJ491" s="22" t="s">
        <v>77</v>
      </c>
      <c r="BK491" s="196">
        <f>ROUND(I491*H491,2)</f>
        <v>0</v>
      </c>
      <c r="BL491" s="22" t="s">
        <v>235</v>
      </c>
      <c r="BM491" s="22" t="s">
        <v>934</v>
      </c>
    </row>
    <row r="492" spans="2:51" s="11" customFormat="1" ht="13.5">
      <c r="B492" s="200"/>
      <c r="C492" s="201"/>
      <c r="D492" s="197" t="s">
        <v>145</v>
      </c>
      <c r="E492" s="202" t="s">
        <v>21</v>
      </c>
      <c r="F492" s="203" t="s">
        <v>935</v>
      </c>
      <c r="G492" s="201"/>
      <c r="H492" s="204">
        <v>3.322</v>
      </c>
      <c r="I492" s="205"/>
      <c r="J492" s="201"/>
      <c r="K492" s="201"/>
      <c r="L492" s="206"/>
      <c r="M492" s="207"/>
      <c r="N492" s="208"/>
      <c r="O492" s="208"/>
      <c r="P492" s="208"/>
      <c r="Q492" s="208"/>
      <c r="R492" s="208"/>
      <c r="S492" s="208"/>
      <c r="T492" s="209"/>
      <c r="AT492" s="210" t="s">
        <v>145</v>
      </c>
      <c r="AU492" s="210" t="s">
        <v>84</v>
      </c>
      <c r="AV492" s="11" t="s">
        <v>84</v>
      </c>
      <c r="AW492" s="11" t="s">
        <v>35</v>
      </c>
      <c r="AX492" s="11" t="s">
        <v>72</v>
      </c>
      <c r="AY492" s="210" t="s">
        <v>134</v>
      </c>
    </row>
    <row r="493" spans="2:65" s="1" customFormat="1" ht="16.5" customHeight="1">
      <c r="B493" s="39"/>
      <c r="C493" s="185" t="s">
        <v>936</v>
      </c>
      <c r="D493" s="185" t="s">
        <v>136</v>
      </c>
      <c r="E493" s="186" t="s">
        <v>937</v>
      </c>
      <c r="F493" s="187" t="s">
        <v>938</v>
      </c>
      <c r="G493" s="188" t="s">
        <v>341</v>
      </c>
      <c r="H493" s="189">
        <v>37.4</v>
      </c>
      <c r="I493" s="190"/>
      <c r="J493" s="191">
        <f>ROUND(I493*H493,2)</f>
        <v>0</v>
      </c>
      <c r="K493" s="187" t="s">
        <v>140</v>
      </c>
      <c r="L493" s="59"/>
      <c r="M493" s="192" t="s">
        <v>21</v>
      </c>
      <c r="N493" s="193" t="s">
        <v>43</v>
      </c>
      <c r="O493" s="40"/>
      <c r="P493" s="194">
        <f>O493*H493</f>
        <v>0</v>
      </c>
      <c r="Q493" s="194">
        <v>2E-05</v>
      </c>
      <c r="R493" s="194">
        <f>Q493*H493</f>
        <v>0.0007480000000000001</v>
      </c>
      <c r="S493" s="194">
        <v>0</v>
      </c>
      <c r="T493" s="195">
        <f>S493*H493</f>
        <v>0</v>
      </c>
      <c r="AR493" s="22" t="s">
        <v>235</v>
      </c>
      <c r="AT493" s="22" t="s">
        <v>136</v>
      </c>
      <c r="AU493" s="22" t="s">
        <v>84</v>
      </c>
      <c r="AY493" s="22" t="s">
        <v>134</v>
      </c>
      <c r="BE493" s="196">
        <f>IF(N493="základní",J493,0)</f>
        <v>0</v>
      </c>
      <c r="BF493" s="196">
        <f>IF(N493="snížená",J493,0)</f>
        <v>0</v>
      </c>
      <c r="BG493" s="196">
        <f>IF(N493="zákl. přenesená",J493,0)</f>
        <v>0</v>
      </c>
      <c r="BH493" s="196">
        <f>IF(N493="sníž. přenesená",J493,0)</f>
        <v>0</v>
      </c>
      <c r="BI493" s="196">
        <f>IF(N493="nulová",J493,0)</f>
        <v>0</v>
      </c>
      <c r="BJ493" s="22" t="s">
        <v>77</v>
      </c>
      <c r="BK493" s="196">
        <f>ROUND(I493*H493,2)</f>
        <v>0</v>
      </c>
      <c r="BL493" s="22" t="s">
        <v>235</v>
      </c>
      <c r="BM493" s="22" t="s">
        <v>939</v>
      </c>
    </row>
    <row r="494" spans="2:47" s="1" customFormat="1" ht="162">
      <c r="B494" s="39"/>
      <c r="C494" s="61"/>
      <c r="D494" s="197" t="s">
        <v>143</v>
      </c>
      <c r="E494" s="61"/>
      <c r="F494" s="198" t="s">
        <v>940</v>
      </c>
      <c r="G494" s="61"/>
      <c r="H494" s="61"/>
      <c r="I494" s="156"/>
      <c r="J494" s="61"/>
      <c r="K494" s="61"/>
      <c r="L494" s="59"/>
      <c r="M494" s="199"/>
      <c r="N494" s="40"/>
      <c r="O494" s="40"/>
      <c r="P494" s="40"/>
      <c r="Q494" s="40"/>
      <c r="R494" s="40"/>
      <c r="S494" s="40"/>
      <c r="T494" s="76"/>
      <c r="AT494" s="22" t="s">
        <v>143</v>
      </c>
      <c r="AU494" s="22" t="s">
        <v>84</v>
      </c>
    </row>
    <row r="495" spans="2:51" s="11" customFormat="1" ht="13.5">
      <c r="B495" s="200"/>
      <c r="C495" s="201"/>
      <c r="D495" s="197" t="s">
        <v>145</v>
      </c>
      <c r="E495" s="202" t="s">
        <v>21</v>
      </c>
      <c r="F495" s="203" t="s">
        <v>941</v>
      </c>
      <c r="G495" s="201"/>
      <c r="H495" s="204">
        <v>37.4</v>
      </c>
      <c r="I495" s="205"/>
      <c r="J495" s="201"/>
      <c r="K495" s="201"/>
      <c r="L495" s="206"/>
      <c r="M495" s="207"/>
      <c r="N495" s="208"/>
      <c r="O495" s="208"/>
      <c r="P495" s="208"/>
      <c r="Q495" s="208"/>
      <c r="R495" s="208"/>
      <c r="S495" s="208"/>
      <c r="T495" s="209"/>
      <c r="AT495" s="210" t="s">
        <v>145</v>
      </c>
      <c r="AU495" s="210" t="s">
        <v>84</v>
      </c>
      <c r="AV495" s="11" t="s">
        <v>84</v>
      </c>
      <c r="AW495" s="11" t="s">
        <v>35</v>
      </c>
      <c r="AX495" s="11" t="s">
        <v>72</v>
      </c>
      <c r="AY495" s="210" t="s">
        <v>134</v>
      </c>
    </row>
    <row r="496" spans="2:65" s="1" customFormat="1" ht="16.5" customHeight="1">
      <c r="B496" s="39"/>
      <c r="C496" s="211" t="s">
        <v>942</v>
      </c>
      <c r="D496" s="211" t="s">
        <v>201</v>
      </c>
      <c r="E496" s="212" t="s">
        <v>943</v>
      </c>
      <c r="F496" s="213" t="s">
        <v>944</v>
      </c>
      <c r="G496" s="214" t="s">
        <v>139</v>
      </c>
      <c r="H496" s="215">
        <v>0.095</v>
      </c>
      <c r="I496" s="216"/>
      <c r="J496" s="217">
        <f>ROUND(I496*H496,2)</f>
        <v>0</v>
      </c>
      <c r="K496" s="213" t="s">
        <v>140</v>
      </c>
      <c r="L496" s="218"/>
      <c r="M496" s="219" t="s">
        <v>21</v>
      </c>
      <c r="N496" s="220" t="s">
        <v>43</v>
      </c>
      <c r="O496" s="40"/>
      <c r="P496" s="194">
        <f>O496*H496</f>
        <v>0</v>
      </c>
      <c r="Q496" s="194">
        <v>0.55</v>
      </c>
      <c r="R496" s="194">
        <f>Q496*H496</f>
        <v>0.052250000000000005</v>
      </c>
      <c r="S496" s="194">
        <v>0</v>
      </c>
      <c r="T496" s="195">
        <f>S496*H496</f>
        <v>0</v>
      </c>
      <c r="AR496" s="22" t="s">
        <v>338</v>
      </c>
      <c r="AT496" s="22" t="s">
        <v>201</v>
      </c>
      <c r="AU496" s="22" t="s">
        <v>84</v>
      </c>
      <c r="AY496" s="22" t="s">
        <v>134</v>
      </c>
      <c r="BE496" s="196">
        <f>IF(N496="základní",J496,0)</f>
        <v>0</v>
      </c>
      <c r="BF496" s="196">
        <f>IF(N496="snížená",J496,0)</f>
        <v>0</v>
      </c>
      <c r="BG496" s="196">
        <f>IF(N496="zákl. přenesená",J496,0)</f>
        <v>0</v>
      </c>
      <c r="BH496" s="196">
        <f>IF(N496="sníž. přenesená",J496,0)</f>
        <v>0</v>
      </c>
      <c r="BI496" s="196">
        <f>IF(N496="nulová",J496,0)</f>
        <v>0</v>
      </c>
      <c r="BJ496" s="22" t="s">
        <v>77</v>
      </c>
      <c r="BK496" s="196">
        <f>ROUND(I496*H496,2)</f>
        <v>0</v>
      </c>
      <c r="BL496" s="22" t="s">
        <v>235</v>
      </c>
      <c r="BM496" s="22" t="s">
        <v>945</v>
      </c>
    </row>
    <row r="497" spans="2:51" s="11" customFormat="1" ht="13.5">
      <c r="B497" s="200"/>
      <c r="C497" s="201"/>
      <c r="D497" s="197" t="s">
        <v>145</v>
      </c>
      <c r="E497" s="202" t="s">
        <v>21</v>
      </c>
      <c r="F497" s="203" t="s">
        <v>946</v>
      </c>
      <c r="G497" s="201"/>
      <c r="H497" s="204">
        <v>0.091</v>
      </c>
      <c r="I497" s="205"/>
      <c r="J497" s="201"/>
      <c r="K497" s="201"/>
      <c r="L497" s="206"/>
      <c r="M497" s="207"/>
      <c r="N497" s="208"/>
      <c r="O497" s="208"/>
      <c r="P497" s="208"/>
      <c r="Q497" s="208"/>
      <c r="R497" s="208"/>
      <c r="S497" s="208"/>
      <c r="T497" s="209"/>
      <c r="AT497" s="210" t="s">
        <v>145</v>
      </c>
      <c r="AU497" s="210" t="s">
        <v>84</v>
      </c>
      <c r="AV497" s="11" t="s">
        <v>84</v>
      </c>
      <c r="AW497" s="11" t="s">
        <v>35</v>
      </c>
      <c r="AX497" s="11" t="s">
        <v>72</v>
      </c>
      <c r="AY497" s="210" t="s">
        <v>134</v>
      </c>
    </row>
    <row r="498" spans="2:51" s="11" customFormat="1" ht="13.5">
      <c r="B498" s="200"/>
      <c r="C498" s="201"/>
      <c r="D498" s="197" t="s">
        <v>145</v>
      </c>
      <c r="E498" s="201"/>
      <c r="F498" s="203" t="s">
        <v>947</v>
      </c>
      <c r="G498" s="201"/>
      <c r="H498" s="204">
        <v>0.095</v>
      </c>
      <c r="I498" s="205"/>
      <c r="J498" s="201"/>
      <c r="K498" s="201"/>
      <c r="L498" s="206"/>
      <c r="M498" s="207"/>
      <c r="N498" s="208"/>
      <c r="O498" s="208"/>
      <c r="P498" s="208"/>
      <c r="Q498" s="208"/>
      <c r="R498" s="208"/>
      <c r="S498" s="208"/>
      <c r="T498" s="209"/>
      <c r="AT498" s="210" t="s">
        <v>145</v>
      </c>
      <c r="AU498" s="210" t="s">
        <v>84</v>
      </c>
      <c r="AV498" s="11" t="s">
        <v>84</v>
      </c>
      <c r="AW498" s="11" t="s">
        <v>6</v>
      </c>
      <c r="AX498" s="11" t="s">
        <v>77</v>
      </c>
      <c r="AY498" s="210" t="s">
        <v>134</v>
      </c>
    </row>
    <row r="499" spans="2:65" s="1" customFormat="1" ht="25.5" customHeight="1">
      <c r="B499" s="39"/>
      <c r="C499" s="185" t="s">
        <v>948</v>
      </c>
      <c r="D499" s="185" t="s">
        <v>136</v>
      </c>
      <c r="E499" s="186" t="s">
        <v>949</v>
      </c>
      <c r="F499" s="187" t="s">
        <v>950</v>
      </c>
      <c r="G499" s="188" t="s">
        <v>215</v>
      </c>
      <c r="H499" s="189">
        <v>11.22</v>
      </c>
      <c r="I499" s="190"/>
      <c r="J499" s="191">
        <f>ROUND(I499*H499,2)</f>
        <v>0</v>
      </c>
      <c r="K499" s="187" t="s">
        <v>140</v>
      </c>
      <c r="L499" s="59"/>
      <c r="M499" s="192" t="s">
        <v>21</v>
      </c>
      <c r="N499" s="193" t="s">
        <v>43</v>
      </c>
      <c r="O499" s="40"/>
      <c r="P499" s="194">
        <f>O499*H499</f>
        <v>0</v>
      </c>
      <c r="Q499" s="194">
        <v>0</v>
      </c>
      <c r="R499" s="194">
        <f>Q499*H499</f>
        <v>0</v>
      </c>
      <c r="S499" s="194">
        <v>0</v>
      </c>
      <c r="T499" s="195">
        <f>S499*H499</f>
        <v>0</v>
      </c>
      <c r="AR499" s="22" t="s">
        <v>235</v>
      </c>
      <c r="AT499" s="22" t="s">
        <v>136</v>
      </c>
      <c r="AU499" s="22" t="s">
        <v>84</v>
      </c>
      <c r="AY499" s="22" t="s">
        <v>134</v>
      </c>
      <c r="BE499" s="196">
        <f>IF(N499="základní",J499,0)</f>
        <v>0</v>
      </c>
      <c r="BF499" s="196">
        <f>IF(N499="snížená",J499,0)</f>
        <v>0</v>
      </c>
      <c r="BG499" s="196">
        <f>IF(N499="zákl. přenesená",J499,0)</f>
        <v>0</v>
      </c>
      <c r="BH499" s="196">
        <f>IF(N499="sníž. přenesená",J499,0)</f>
        <v>0</v>
      </c>
      <c r="BI499" s="196">
        <f>IF(N499="nulová",J499,0)</f>
        <v>0</v>
      </c>
      <c r="BJ499" s="22" t="s">
        <v>77</v>
      </c>
      <c r="BK499" s="196">
        <f>ROUND(I499*H499,2)</f>
        <v>0</v>
      </c>
      <c r="BL499" s="22" t="s">
        <v>235</v>
      </c>
      <c r="BM499" s="22" t="s">
        <v>951</v>
      </c>
    </row>
    <row r="500" spans="2:47" s="1" customFormat="1" ht="81">
      <c r="B500" s="39"/>
      <c r="C500" s="61"/>
      <c r="D500" s="197" t="s">
        <v>143</v>
      </c>
      <c r="E500" s="61"/>
      <c r="F500" s="198" t="s">
        <v>952</v>
      </c>
      <c r="G500" s="61"/>
      <c r="H500" s="61"/>
      <c r="I500" s="156"/>
      <c r="J500" s="61"/>
      <c r="K500" s="61"/>
      <c r="L500" s="59"/>
      <c r="M500" s="199"/>
      <c r="N500" s="40"/>
      <c r="O500" s="40"/>
      <c r="P500" s="40"/>
      <c r="Q500" s="40"/>
      <c r="R500" s="40"/>
      <c r="S500" s="40"/>
      <c r="T500" s="76"/>
      <c r="AT500" s="22" t="s">
        <v>143</v>
      </c>
      <c r="AU500" s="22" t="s">
        <v>84</v>
      </c>
    </row>
    <row r="501" spans="2:51" s="11" customFormat="1" ht="13.5">
      <c r="B501" s="200"/>
      <c r="C501" s="201"/>
      <c r="D501" s="197" t="s">
        <v>145</v>
      </c>
      <c r="E501" s="202" t="s">
        <v>21</v>
      </c>
      <c r="F501" s="203" t="s">
        <v>953</v>
      </c>
      <c r="G501" s="201"/>
      <c r="H501" s="204">
        <v>11.22</v>
      </c>
      <c r="I501" s="205"/>
      <c r="J501" s="201"/>
      <c r="K501" s="201"/>
      <c r="L501" s="206"/>
      <c r="M501" s="207"/>
      <c r="N501" s="208"/>
      <c r="O501" s="208"/>
      <c r="P501" s="208"/>
      <c r="Q501" s="208"/>
      <c r="R501" s="208"/>
      <c r="S501" s="208"/>
      <c r="T501" s="209"/>
      <c r="AT501" s="210" t="s">
        <v>145</v>
      </c>
      <c r="AU501" s="210" t="s">
        <v>84</v>
      </c>
      <c r="AV501" s="11" t="s">
        <v>84</v>
      </c>
      <c r="AW501" s="11" t="s">
        <v>35</v>
      </c>
      <c r="AX501" s="11" t="s">
        <v>72</v>
      </c>
      <c r="AY501" s="210" t="s">
        <v>134</v>
      </c>
    </row>
    <row r="502" spans="2:65" s="1" customFormat="1" ht="16.5" customHeight="1">
      <c r="B502" s="39"/>
      <c r="C502" s="211" t="s">
        <v>954</v>
      </c>
      <c r="D502" s="211" t="s">
        <v>201</v>
      </c>
      <c r="E502" s="212" t="s">
        <v>955</v>
      </c>
      <c r="F502" s="213" t="s">
        <v>956</v>
      </c>
      <c r="G502" s="214" t="s">
        <v>215</v>
      </c>
      <c r="H502" s="215">
        <v>11.22</v>
      </c>
      <c r="I502" s="216"/>
      <c r="J502" s="217">
        <f>ROUND(I502*H502,2)</f>
        <v>0</v>
      </c>
      <c r="K502" s="213" t="s">
        <v>140</v>
      </c>
      <c r="L502" s="218"/>
      <c r="M502" s="219" t="s">
        <v>21</v>
      </c>
      <c r="N502" s="220" t="s">
        <v>43</v>
      </c>
      <c r="O502" s="40"/>
      <c r="P502" s="194">
        <f>O502*H502</f>
        <v>0</v>
      </c>
      <c r="Q502" s="194">
        <v>0.0284</v>
      </c>
      <c r="R502" s="194">
        <f>Q502*H502</f>
        <v>0.31864800000000004</v>
      </c>
      <c r="S502" s="194">
        <v>0</v>
      </c>
      <c r="T502" s="195">
        <f>S502*H502</f>
        <v>0</v>
      </c>
      <c r="AR502" s="22" t="s">
        <v>338</v>
      </c>
      <c r="AT502" s="22" t="s">
        <v>201</v>
      </c>
      <c r="AU502" s="22" t="s">
        <v>84</v>
      </c>
      <c r="AY502" s="22" t="s">
        <v>134</v>
      </c>
      <c r="BE502" s="196">
        <f>IF(N502="základní",J502,0)</f>
        <v>0</v>
      </c>
      <c r="BF502" s="196">
        <f>IF(N502="snížená",J502,0)</f>
        <v>0</v>
      </c>
      <c r="BG502" s="196">
        <f>IF(N502="zákl. přenesená",J502,0)</f>
        <v>0</v>
      </c>
      <c r="BH502" s="196">
        <f>IF(N502="sníž. přenesená",J502,0)</f>
        <v>0</v>
      </c>
      <c r="BI502" s="196">
        <f>IF(N502="nulová",J502,0)</f>
        <v>0</v>
      </c>
      <c r="BJ502" s="22" t="s">
        <v>77</v>
      </c>
      <c r="BK502" s="196">
        <f>ROUND(I502*H502,2)</f>
        <v>0</v>
      </c>
      <c r="BL502" s="22" t="s">
        <v>235</v>
      </c>
      <c r="BM502" s="22" t="s">
        <v>957</v>
      </c>
    </row>
    <row r="503" spans="2:51" s="11" customFormat="1" ht="13.5">
      <c r="B503" s="200"/>
      <c r="C503" s="201"/>
      <c r="D503" s="197" t="s">
        <v>145</v>
      </c>
      <c r="E503" s="202" t="s">
        <v>21</v>
      </c>
      <c r="F503" s="203" t="s">
        <v>953</v>
      </c>
      <c r="G503" s="201"/>
      <c r="H503" s="204">
        <v>11.22</v>
      </c>
      <c r="I503" s="205"/>
      <c r="J503" s="201"/>
      <c r="K503" s="201"/>
      <c r="L503" s="206"/>
      <c r="M503" s="207"/>
      <c r="N503" s="208"/>
      <c r="O503" s="208"/>
      <c r="P503" s="208"/>
      <c r="Q503" s="208"/>
      <c r="R503" s="208"/>
      <c r="S503" s="208"/>
      <c r="T503" s="209"/>
      <c r="AT503" s="210" t="s">
        <v>145</v>
      </c>
      <c r="AU503" s="210" t="s">
        <v>84</v>
      </c>
      <c r="AV503" s="11" t="s">
        <v>84</v>
      </c>
      <c r="AW503" s="11" t="s">
        <v>35</v>
      </c>
      <c r="AX503" s="11" t="s">
        <v>72</v>
      </c>
      <c r="AY503" s="210" t="s">
        <v>134</v>
      </c>
    </row>
    <row r="504" spans="2:65" s="1" customFormat="1" ht="16.5" customHeight="1">
      <c r="B504" s="39"/>
      <c r="C504" s="185" t="s">
        <v>958</v>
      </c>
      <c r="D504" s="185" t="s">
        <v>136</v>
      </c>
      <c r="E504" s="186" t="s">
        <v>959</v>
      </c>
      <c r="F504" s="187" t="s">
        <v>960</v>
      </c>
      <c r="G504" s="188" t="s">
        <v>139</v>
      </c>
      <c r="H504" s="189">
        <v>0.319</v>
      </c>
      <c r="I504" s="190"/>
      <c r="J504" s="191">
        <f>ROUND(I504*H504,2)</f>
        <v>0</v>
      </c>
      <c r="K504" s="187" t="s">
        <v>140</v>
      </c>
      <c r="L504" s="59"/>
      <c r="M504" s="192" t="s">
        <v>21</v>
      </c>
      <c r="N504" s="193" t="s">
        <v>43</v>
      </c>
      <c r="O504" s="40"/>
      <c r="P504" s="194">
        <f>O504*H504</f>
        <v>0</v>
      </c>
      <c r="Q504" s="194">
        <v>0.00281</v>
      </c>
      <c r="R504" s="194">
        <f>Q504*H504</f>
        <v>0.0008963900000000001</v>
      </c>
      <c r="S504" s="194">
        <v>0</v>
      </c>
      <c r="T504" s="195">
        <f>S504*H504</f>
        <v>0</v>
      </c>
      <c r="AR504" s="22" t="s">
        <v>235</v>
      </c>
      <c r="AT504" s="22" t="s">
        <v>136</v>
      </c>
      <c r="AU504" s="22" t="s">
        <v>84</v>
      </c>
      <c r="AY504" s="22" t="s">
        <v>134</v>
      </c>
      <c r="BE504" s="196">
        <f>IF(N504="základní",J504,0)</f>
        <v>0</v>
      </c>
      <c r="BF504" s="196">
        <f>IF(N504="snížená",J504,0)</f>
        <v>0</v>
      </c>
      <c r="BG504" s="196">
        <f>IF(N504="zákl. přenesená",J504,0)</f>
        <v>0</v>
      </c>
      <c r="BH504" s="196">
        <f>IF(N504="sníž. přenesená",J504,0)</f>
        <v>0</v>
      </c>
      <c r="BI504" s="196">
        <f>IF(N504="nulová",J504,0)</f>
        <v>0</v>
      </c>
      <c r="BJ504" s="22" t="s">
        <v>77</v>
      </c>
      <c r="BK504" s="196">
        <f>ROUND(I504*H504,2)</f>
        <v>0</v>
      </c>
      <c r="BL504" s="22" t="s">
        <v>235</v>
      </c>
      <c r="BM504" s="22" t="s">
        <v>961</v>
      </c>
    </row>
    <row r="505" spans="2:47" s="1" customFormat="1" ht="67.5">
      <c r="B505" s="39"/>
      <c r="C505" s="61"/>
      <c r="D505" s="197" t="s">
        <v>143</v>
      </c>
      <c r="E505" s="61"/>
      <c r="F505" s="198" t="s">
        <v>962</v>
      </c>
      <c r="G505" s="61"/>
      <c r="H505" s="61"/>
      <c r="I505" s="156"/>
      <c r="J505" s="61"/>
      <c r="K505" s="61"/>
      <c r="L505" s="59"/>
      <c r="M505" s="199"/>
      <c r="N505" s="40"/>
      <c r="O505" s="40"/>
      <c r="P505" s="40"/>
      <c r="Q505" s="40"/>
      <c r="R505" s="40"/>
      <c r="S505" s="40"/>
      <c r="T505" s="76"/>
      <c r="AT505" s="22" t="s">
        <v>143</v>
      </c>
      <c r="AU505" s="22" t="s">
        <v>84</v>
      </c>
    </row>
    <row r="506" spans="2:51" s="11" customFormat="1" ht="13.5">
      <c r="B506" s="200"/>
      <c r="C506" s="201"/>
      <c r="D506" s="197" t="s">
        <v>145</v>
      </c>
      <c r="E506" s="202" t="s">
        <v>21</v>
      </c>
      <c r="F506" s="203" t="s">
        <v>963</v>
      </c>
      <c r="G506" s="201"/>
      <c r="H506" s="204">
        <v>0.319</v>
      </c>
      <c r="I506" s="205"/>
      <c r="J506" s="201"/>
      <c r="K506" s="201"/>
      <c r="L506" s="206"/>
      <c r="M506" s="207"/>
      <c r="N506" s="208"/>
      <c r="O506" s="208"/>
      <c r="P506" s="208"/>
      <c r="Q506" s="208"/>
      <c r="R506" s="208"/>
      <c r="S506" s="208"/>
      <c r="T506" s="209"/>
      <c r="AT506" s="210" t="s">
        <v>145</v>
      </c>
      <c r="AU506" s="210" t="s">
        <v>84</v>
      </c>
      <c r="AV506" s="11" t="s">
        <v>84</v>
      </c>
      <c r="AW506" s="11" t="s">
        <v>35</v>
      </c>
      <c r="AX506" s="11" t="s">
        <v>72</v>
      </c>
      <c r="AY506" s="210" t="s">
        <v>134</v>
      </c>
    </row>
    <row r="507" spans="2:65" s="1" customFormat="1" ht="38.25" customHeight="1">
      <c r="B507" s="39"/>
      <c r="C507" s="185" t="s">
        <v>964</v>
      </c>
      <c r="D507" s="185" t="s">
        <v>136</v>
      </c>
      <c r="E507" s="186" t="s">
        <v>965</v>
      </c>
      <c r="F507" s="187" t="s">
        <v>966</v>
      </c>
      <c r="G507" s="188" t="s">
        <v>204</v>
      </c>
      <c r="H507" s="189">
        <v>16.683</v>
      </c>
      <c r="I507" s="190"/>
      <c r="J507" s="191">
        <f>ROUND(I507*H507,2)</f>
        <v>0</v>
      </c>
      <c r="K507" s="187" t="s">
        <v>140</v>
      </c>
      <c r="L507" s="59"/>
      <c r="M507" s="192" t="s">
        <v>21</v>
      </c>
      <c r="N507" s="193" t="s">
        <v>43</v>
      </c>
      <c r="O507" s="40"/>
      <c r="P507" s="194">
        <f>O507*H507</f>
        <v>0</v>
      </c>
      <c r="Q507" s="194">
        <v>0</v>
      </c>
      <c r="R507" s="194">
        <f>Q507*H507</f>
        <v>0</v>
      </c>
      <c r="S507" s="194">
        <v>0</v>
      </c>
      <c r="T507" s="195">
        <f>S507*H507</f>
        <v>0</v>
      </c>
      <c r="AR507" s="22" t="s">
        <v>235</v>
      </c>
      <c r="AT507" s="22" t="s">
        <v>136</v>
      </c>
      <c r="AU507" s="22" t="s">
        <v>84</v>
      </c>
      <c r="AY507" s="22" t="s">
        <v>134</v>
      </c>
      <c r="BE507" s="196">
        <f>IF(N507="základní",J507,0)</f>
        <v>0</v>
      </c>
      <c r="BF507" s="196">
        <f>IF(N507="snížená",J507,0)</f>
        <v>0</v>
      </c>
      <c r="BG507" s="196">
        <f>IF(N507="zákl. přenesená",J507,0)</f>
        <v>0</v>
      </c>
      <c r="BH507" s="196">
        <f>IF(N507="sníž. přenesená",J507,0)</f>
        <v>0</v>
      </c>
      <c r="BI507" s="196">
        <f>IF(N507="nulová",J507,0)</f>
        <v>0</v>
      </c>
      <c r="BJ507" s="22" t="s">
        <v>77</v>
      </c>
      <c r="BK507" s="196">
        <f>ROUND(I507*H507,2)</f>
        <v>0</v>
      </c>
      <c r="BL507" s="22" t="s">
        <v>235</v>
      </c>
      <c r="BM507" s="22" t="s">
        <v>967</v>
      </c>
    </row>
    <row r="508" spans="2:47" s="1" customFormat="1" ht="121.5">
      <c r="B508" s="39"/>
      <c r="C508" s="61"/>
      <c r="D508" s="197" t="s">
        <v>143</v>
      </c>
      <c r="E508" s="61"/>
      <c r="F508" s="198" t="s">
        <v>714</v>
      </c>
      <c r="G508" s="61"/>
      <c r="H508" s="61"/>
      <c r="I508" s="156"/>
      <c r="J508" s="61"/>
      <c r="K508" s="61"/>
      <c r="L508" s="59"/>
      <c r="M508" s="199"/>
      <c r="N508" s="40"/>
      <c r="O508" s="40"/>
      <c r="P508" s="40"/>
      <c r="Q508" s="40"/>
      <c r="R508" s="40"/>
      <c r="S508" s="40"/>
      <c r="T508" s="76"/>
      <c r="AT508" s="22" t="s">
        <v>143</v>
      </c>
      <c r="AU508" s="22" t="s">
        <v>84</v>
      </c>
    </row>
    <row r="509" spans="2:63" s="10" customFormat="1" ht="29.85" customHeight="1">
      <c r="B509" s="169"/>
      <c r="C509" s="170"/>
      <c r="D509" s="171" t="s">
        <v>71</v>
      </c>
      <c r="E509" s="183" t="s">
        <v>968</v>
      </c>
      <c r="F509" s="183" t="s">
        <v>969</v>
      </c>
      <c r="G509" s="170"/>
      <c r="H509" s="170"/>
      <c r="I509" s="173"/>
      <c r="J509" s="184">
        <f>BK509</f>
        <v>0</v>
      </c>
      <c r="K509" s="170"/>
      <c r="L509" s="175"/>
      <c r="M509" s="176"/>
      <c r="N509" s="177"/>
      <c r="O509" s="177"/>
      <c r="P509" s="178">
        <f>SUM(P510:P522)</f>
        <v>0</v>
      </c>
      <c r="Q509" s="177"/>
      <c r="R509" s="178">
        <f>SUM(R510:R522)</f>
        <v>0.59444566</v>
      </c>
      <c r="S509" s="177"/>
      <c r="T509" s="179">
        <f>SUM(T510:T522)</f>
        <v>0</v>
      </c>
      <c r="AR509" s="180" t="s">
        <v>84</v>
      </c>
      <c r="AT509" s="181" t="s">
        <v>71</v>
      </c>
      <c r="AU509" s="181" t="s">
        <v>77</v>
      </c>
      <c r="AY509" s="180" t="s">
        <v>134</v>
      </c>
      <c r="BK509" s="182">
        <f>SUM(BK510:BK522)</f>
        <v>0</v>
      </c>
    </row>
    <row r="510" spans="2:65" s="1" customFormat="1" ht="25.5" customHeight="1">
      <c r="B510" s="39"/>
      <c r="C510" s="185" t="s">
        <v>970</v>
      </c>
      <c r="D510" s="185" t="s">
        <v>136</v>
      </c>
      <c r="E510" s="186" t="s">
        <v>971</v>
      </c>
      <c r="F510" s="187" t="s">
        <v>972</v>
      </c>
      <c r="G510" s="188" t="s">
        <v>341</v>
      </c>
      <c r="H510" s="189">
        <v>37.62</v>
      </c>
      <c r="I510" s="190"/>
      <c r="J510" s="191">
        <f>ROUND(I510*H510,2)</f>
        <v>0</v>
      </c>
      <c r="K510" s="187" t="s">
        <v>189</v>
      </c>
      <c r="L510" s="59"/>
      <c r="M510" s="192" t="s">
        <v>21</v>
      </c>
      <c r="N510" s="193" t="s">
        <v>43</v>
      </c>
      <c r="O510" s="40"/>
      <c r="P510" s="194">
        <f>O510*H510</f>
        <v>0</v>
      </c>
      <c r="Q510" s="194">
        <v>0.00184</v>
      </c>
      <c r="R510" s="194">
        <f>Q510*H510</f>
        <v>0.0692208</v>
      </c>
      <c r="S510" s="194">
        <v>0</v>
      </c>
      <c r="T510" s="195">
        <f>S510*H510</f>
        <v>0</v>
      </c>
      <c r="AR510" s="22" t="s">
        <v>235</v>
      </c>
      <c r="AT510" s="22" t="s">
        <v>136</v>
      </c>
      <c r="AU510" s="22" t="s">
        <v>84</v>
      </c>
      <c r="AY510" s="22" t="s">
        <v>134</v>
      </c>
      <c r="BE510" s="196">
        <f>IF(N510="základní",J510,0)</f>
        <v>0</v>
      </c>
      <c r="BF510" s="196">
        <f>IF(N510="snížená",J510,0)</f>
        <v>0</v>
      </c>
      <c r="BG510" s="196">
        <f>IF(N510="zákl. přenesená",J510,0)</f>
        <v>0</v>
      </c>
      <c r="BH510" s="196">
        <f>IF(N510="sníž. přenesená",J510,0)</f>
        <v>0</v>
      </c>
      <c r="BI510" s="196">
        <f>IF(N510="nulová",J510,0)</f>
        <v>0</v>
      </c>
      <c r="BJ510" s="22" t="s">
        <v>77</v>
      </c>
      <c r="BK510" s="196">
        <f>ROUND(I510*H510,2)</f>
        <v>0</v>
      </c>
      <c r="BL510" s="22" t="s">
        <v>235</v>
      </c>
      <c r="BM510" s="22" t="s">
        <v>973</v>
      </c>
    </row>
    <row r="511" spans="2:47" s="1" customFormat="1" ht="54">
      <c r="B511" s="39"/>
      <c r="C511" s="61"/>
      <c r="D511" s="197" t="s">
        <v>143</v>
      </c>
      <c r="E511" s="61"/>
      <c r="F511" s="198" t="s">
        <v>974</v>
      </c>
      <c r="G511" s="61"/>
      <c r="H511" s="61"/>
      <c r="I511" s="156"/>
      <c r="J511" s="61"/>
      <c r="K511" s="61"/>
      <c r="L511" s="59"/>
      <c r="M511" s="199"/>
      <c r="N511" s="40"/>
      <c r="O511" s="40"/>
      <c r="P511" s="40"/>
      <c r="Q511" s="40"/>
      <c r="R511" s="40"/>
      <c r="S511" s="40"/>
      <c r="T511" s="76"/>
      <c r="AT511" s="22" t="s">
        <v>143</v>
      </c>
      <c r="AU511" s="22" t="s">
        <v>84</v>
      </c>
    </row>
    <row r="512" spans="2:51" s="11" customFormat="1" ht="13.5">
      <c r="B512" s="200"/>
      <c r="C512" s="201"/>
      <c r="D512" s="197" t="s">
        <v>145</v>
      </c>
      <c r="E512" s="202" t="s">
        <v>21</v>
      </c>
      <c r="F512" s="203" t="s">
        <v>975</v>
      </c>
      <c r="G512" s="201"/>
      <c r="H512" s="204">
        <v>37.62</v>
      </c>
      <c r="I512" s="205"/>
      <c r="J512" s="201"/>
      <c r="K512" s="201"/>
      <c r="L512" s="206"/>
      <c r="M512" s="207"/>
      <c r="N512" s="208"/>
      <c r="O512" s="208"/>
      <c r="P512" s="208"/>
      <c r="Q512" s="208"/>
      <c r="R512" s="208"/>
      <c r="S512" s="208"/>
      <c r="T512" s="209"/>
      <c r="AT512" s="210" t="s">
        <v>145</v>
      </c>
      <c r="AU512" s="210" t="s">
        <v>84</v>
      </c>
      <c r="AV512" s="11" t="s">
        <v>84</v>
      </c>
      <c r="AW512" s="11" t="s">
        <v>35</v>
      </c>
      <c r="AX512" s="11" t="s">
        <v>77</v>
      </c>
      <c r="AY512" s="210" t="s">
        <v>134</v>
      </c>
    </row>
    <row r="513" spans="2:65" s="1" customFormat="1" ht="25.5" customHeight="1">
      <c r="B513" s="39"/>
      <c r="C513" s="185" t="s">
        <v>976</v>
      </c>
      <c r="D513" s="185" t="s">
        <v>136</v>
      </c>
      <c r="E513" s="186" t="s">
        <v>977</v>
      </c>
      <c r="F513" s="187" t="s">
        <v>978</v>
      </c>
      <c r="G513" s="188" t="s">
        <v>215</v>
      </c>
      <c r="H513" s="189">
        <v>55.083</v>
      </c>
      <c r="I513" s="190"/>
      <c r="J513" s="191">
        <f>ROUND(I513*H513,2)</f>
        <v>0</v>
      </c>
      <c r="K513" s="187" t="s">
        <v>140</v>
      </c>
      <c r="L513" s="59"/>
      <c r="M513" s="192" t="s">
        <v>21</v>
      </c>
      <c r="N513" s="193" t="s">
        <v>43</v>
      </c>
      <c r="O513" s="40"/>
      <c r="P513" s="194">
        <f>O513*H513</f>
        <v>0</v>
      </c>
      <c r="Q513" s="194">
        <v>0.00782</v>
      </c>
      <c r="R513" s="194">
        <f>Q513*H513</f>
        <v>0.43074906</v>
      </c>
      <c r="S513" s="194">
        <v>0</v>
      </c>
      <c r="T513" s="195">
        <f>S513*H513</f>
        <v>0</v>
      </c>
      <c r="AR513" s="22" t="s">
        <v>235</v>
      </c>
      <c r="AT513" s="22" t="s">
        <v>136</v>
      </c>
      <c r="AU513" s="22" t="s">
        <v>84</v>
      </c>
      <c r="AY513" s="22" t="s">
        <v>134</v>
      </c>
      <c r="BE513" s="196">
        <f>IF(N513="základní",J513,0)</f>
        <v>0</v>
      </c>
      <c r="BF513" s="196">
        <f>IF(N513="snížená",J513,0)</f>
        <v>0</v>
      </c>
      <c r="BG513" s="196">
        <f>IF(N513="zákl. přenesená",J513,0)</f>
        <v>0</v>
      </c>
      <c r="BH513" s="196">
        <f>IF(N513="sníž. přenesená",J513,0)</f>
        <v>0</v>
      </c>
      <c r="BI513" s="196">
        <f>IF(N513="nulová",J513,0)</f>
        <v>0</v>
      </c>
      <c r="BJ513" s="22" t="s">
        <v>77</v>
      </c>
      <c r="BK513" s="196">
        <f>ROUND(I513*H513,2)</f>
        <v>0</v>
      </c>
      <c r="BL513" s="22" t="s">
        <v>235</v>
      </c>
      <c r="BM513" s="22" t="s">
        <v>979</v>
      </c>
    </row>
    <row r="514" spans="2:51" s="11" customFormat="1" ht="13.5">
      <c r="B514" s="200"/>
      <c r="C514" s="201"/>
      <c r="D514" s="197" t="s">
        <v>145</v>
      </c>
      <c r="E514" s="202" t="s">
        <v>21</v>
      </c>
      <c r="F514" s="203" t="s">
        <v>980</v>
      </c>
      <c r="G514" s="201"/>
      <c r="H514" s="204">
        <v>19.458</v>
      </c>
      <c r="I514" s="205"/>
      <c r="J514" s="201"/>
      <c r="K514" s="201"/>
      <c r="L514" s="206"/>
      <c r="M514" s="207"/>
      <c r="N514" s="208"/>
      <c r="O514" s="208"/>
      <c r="P514" s="208"/>
      <c r="Q514" s="208"/>
      <c r="R514" s="208"/>
      <c r="S514" s="208"/>
      <c r="T514" s="209"/>
      <c r="AT514" s="210" t="s">
        <v>145</v>
      </c>
      <c r="AU514" s="210" t="s">
        <v>84</v>
      </c>
      <c r="AV514" s="11" t="s">
        <v>84</v>
      </c>
      <c r="AW514" s="11" t="s">
        <v>35</v>
      </c>
      <c r="AX514" s="11" t="s">
        <v>72</v>
      </c>
      <c r="AY514" s="210" t="s">
        <v>134</v>
      </c>
    </row>
    <row r="515" spans="2:51" s="11" customFormat="1" ht="13.5">
      <c r="B515" s="200"/>
      <c r="C515" s="201"/>
      <c r="D515" s="197" t="s">
        <v>145</v>
      </c>
      <c r="E515" s="202" t="s">
        <v>21</v>
      </c>
      <c r="F515" s="203" t="s">
        <v>981</v>
      </c>
      <c r="G515" s="201"/>
      <c r="H515" s="204">
        <v>35.625</v>
      </c>
      <c r="I515" s="205"/>
      <c r="J515" s="201"/>
      <c r="K515" s="201"/>
      <c r="L515" s="206"/>
      <c r="M515" s="207"/>
      <c r="N515" s="208"/>
      <c r="O515" s="208"/>
      <c r="P515" s="208"/>
      <c r="Q515" s="208"/>
      <c r="R515" s="208"/>
      <c r="S515" s="208"/>
      <c r="T515" s="209"/>
      <c r="AT515" s="210" t="s">
        <v>145</v>
      </c>
      <c r="AU515" s="210" t="s">
        <v>84</v>
      </c>
      <c r="AV515" s="11" t="s">
        <v>84</v>
      </c>
      <c r="AW515" s="11" t="s">
        <v>35</v>
      </c>
      <c r="AX515" s="11" t="s">
        <v>72</v>
      </c>
      <c r="AY515" s="210" t="s">
        <v>134</v>
      </c>
    </row>
    <row r="516" spans="2:65" s="1" customFormat="1" ht="25.5" customHeight="1">
      <c r="B516" s="39"/>
      <c r="C516" s="185" t="s">
        <v>982</v>
      </c>
      <c r="D516" s="185" t="s">
        <v>136</v>
      </c>
      <c r="E516" s="186" t="s">
        <v>983</v>
      </c>
      <c r="F516" s="187" t="s">
        <v>984</v>
      </c>
      <c r="G516" s="188" t="s">
        <v>341</v>
      </c>
      <c r="H516" s="189">
        <v>37.18</v>
      </c>
      <c r="I516" s="190"/>
      <c r="J516" s="191">
        <f>ROUND(I516*H516,2)</f>
        <v>0</v>
      </c>
      <c r="K516" s="187" t="s">
        <v>189</v>
      </c>
      <c r="L516" s="59"/>
      <c r="M516" s="192" t="s">
        <v>21</v>
      </c>
      <c r="N516" s="193" t="s">
        <v>43</v>
      </c>
      <c r="O516" s="40"/>
      <c r="P516" s="194">
        <f>O516*H516</f>
        <v>0</v>
      </c>
      <c r="Q516" s="194">
        <v>0.00137</v>
      </c>
      <c r="R516" s="194">
        <f>Q516*H516</f>
        <v>0.0509366</v>
      </c>
      <c r="S516" s="194">
        <v>0</v>
      </c>
      <c r="T516" s="195">
        <f>S516*H516</f>
        <v>0</v>
      </c>
      <c r="AR516" s="22" t="s">
        <v>235</v>
      </c>
      <c r="AT516" s="22" t="s">
        <v>136</v>
      </c>
      <c r="AU516" s="22" t="s">
        <v>84</v>
      </c>
      <c r="AY516" s="22" t="s">
        <v>134</v>
      </c>
      <c r="BE516" s="196">
        <f>IF(N516="základní",J516,0)</f>
        <v>0</v>
      </c>
      <c r="BF516" s="196">
        <f>IF(N516="snížená",J516,0)</f>
        <v>0</v>
      </c>
      <c r="BG516" s="196">
        <f>IF(N516="zákl. přenesená",J516,0)</f>
        <v>0</v>
      </c>
      <c r="BH516" s="196">
        <f>IF(N516="sníž. přenesená",J516,0)</f>
        <v>0</v>
      </c>
      <c r="BI516" s="196">
        <f>IF(N516="nulová",J516,0)</f>
        <v>0</v>
      </c>
      <c r="BJ516" s="22" t="s">
        <v>77</v>
      </c>
      <c r="BK516" s="196">
        <f>ROUND(I516*H516,2)</f>
        <v>0</v>
      </c>
      <c r="BL516" s="22" t="s">
        <v>235</v>
      </c>
      <c r="BM516" s="22" t="s">
        <v>985</v>
      </c>
    </row>
    <row r="517" spans="2:51" s="11" customFormat="1" ht="13.5">
      <c r="B517" s="200"/>
      <c r="C517" s="201"/>
      <c r="D517" s="197" t="s">
        <v>145</v>
      </c>
      <c r="E517" s="202" t="s">
        <v>21</v>
      </c>
      <c r="F517" s="203" t="s">
        <v>986</v>
      </c>
      <c r="G517" s="201"/>
      <c r="H517" s="204">
        <v>37.18</v>
      </c>
      <c r="I517" s="205"/>
      <c r="J517" s="201"/>
      <c r="K517" s="201"/>
      <c r="L517" s="206"/>
      <c r="M517" s="207"/>
      <c r="N517" s="208"/>
      <c r="O517" s="208"/>
      <c r="P517" s="208"/>
      <c r="Q517" s="208"/>
      <c r="R517" s="208"/>
      <c r="S517" s="208"/>
      <c r="T517" s="209"/>
      <c r="AT517" s="210" t="s">
        <v>145</v>
      </c>
      <c r="AU517" s="210" t="s">
        <v>84</v>
      </c>
      <c r="AV517" s="11" t="s">
        <v>84</v>
      </c>
      <c r="AW517" s="11" t="s">
        <v>35</v>
      </c>
      <c r="AX517" s="11" t="s">
        <v>77</v>
      </c>
      <c r="AY517" s="210" t="s">
        <v>134</v>
      </c>
    </row>
    <row r="518" spans="2:65" s="1" customFormat="1" ht="25.5" customHeight="1">
      <c r="B518" s="39"/>
      <c r="C518" s="185" t="s">
        <v>987</v>
      </c>
      <c r="D518" s="185" t="s">
        <v>136</v>
      </c>
      <c r="E518" s="186" t="s">
        <v>988</v>
      </c>
      <c r="F518" s="187" t="s">
        <v>989</v>
      </c>
      <c r="G518" s="188" t="s">
        <v>325</v>
      </c>
      <c r="H518" s="189">
        <v>4</v>
      </c>
      <c r="I518" s="190"/>
      <c r="J518" s="191">
        <f>ROUND(I518*H518,2)</f>
        <v>0</v>
      </c>
      <c r="K518" s="187" t="s">
        <v>189</v>
      </c>
      <c r="L518" s="59"/>
      <c r="M518" s="192" t="s">
        <v>21</v>
      </c>
      <c r="N518" s="193" t="s">
        <v>43</v>
      </c>
      <c r="O518" s="40"/>
      <c r="P518" s="194">
        <f>O518*H518</f>
        <v>0</v>
      </c>
      <c r="Q518" s="194">
        <v>0.0002</v>
      </c>
      <c r="R518" s="194">
        <f>Q518*H518</f>
        <v>0.0008</v>
      </c>
      <c r="S518" s="194">
        <v>0</v>
      </c>
      <c r="T518" s="195">
        <f>S518*H518</f>
        <v>0</v>
      </c>
      <c r="AR518" s="22" t="s">
        <v>235</v>
      </c>
      <c r="AT518" s="22" t="s">
        <v>136</v>
      </c>
      <c r="AU518" s="22" t="s">
        <v>84</v>
      </c>
      <c r="AY518" s="22" t="s">
        <v>134</v>
      </c>
      <c r="BE518" s="196">
        <f>IF(N518="základní",J518,0)</f>
        <v>0</v>
      </c>
      <c r="BF518" s="196">
        <f>IF(N518="snížená",J518,0)</f>
        <v>0</v>
      </c>
      <c r="BG518" s="196">
        <f>IF(N518="zákl. přenesená",J518,0)</f>
        <v>0</v>
      </c>
      <c r="BH518" s="196">
        <f>IF(N518="sníž. přenesená",J518,0)</f>
        <v>0</v>
      </c>
      <c r="BI518" s="196">
        <f>IF(N518="nulová",J518,0)</f>
        <v>0</v>
      </c>
      <c r="BJ518" s="22" t="s">
        <v>77</v>
      </c>
      <c r="BK518" s="196">
        <f>ROUND(I518*H518,2)</f>
        <v>0</v>
      </c>
      <c r="BL518" s="22" t="s">
        <v>235</v>
      </c>
      <c r="BM518" s="22" t="s">
        <v>990</v>
      </c>
    </row>
    <row r="519" spans="2:65" s="1" customFormat="1" ht="25.5" customHeight="1">
      <c r="B519" s="39"/>
      <c r="C519" s="185" t="s">
        <v>991</v>
      </c>
      <c r="D519" s="185" t="s">
        <v>136</v>
      </c>
      <c r="E519" s="186" t="s">
        <v>992</v>
      </c>
      <c r="F519" s="187" t="s">
        <v>993</v>
      </c>
      <c r="G519" s="188" t="s">
        <v>341</v>
      </c>
      <c r="H519" s="189">
        <v>20.16</v>
      </c>
      <c r="I519" s="190"/>
      <c r="J519" s="191">
        <f>ROUND(I519*H519,2)</f>
        <v>0</v>
      </c>
      <c r="K519" s="187" t="s">
        <v>189</v>
      </c>
      <c r="L519" s="59"/>
      <c r="M519" s="192" t="s">
        <v>21</v>
      </c>
      <c r="N519" s="193" t="s">
        <v>43</v>
      </c>
      <c r="O519" s="40"/>
      <c r="P519" s="194">
        <f>O519*H519</f>
        <v>0</v>
      </c>
      <c r="Q519" s="194">
        <v>0.00212</v>
      </c>
      <c r="R519" s="194">
        <f>Q519*H519</f>
        <v>0.0427392</v>
      </c>
      <c r="S519" s="194">
        <v>0</v>
      </c>
      <c r="T519" s="195">
        <f>S519*H519</f>
        <v>0</v>
      </c>
      <c r="AR519" s="22" t="s">
        <v>235</v>
      </c>
      <c r="AT519" s="22" t="s">
        <v>136</v>
      </c>
      <c r="AU519" s="22" t="s">
        <v>84</v>
      </c>
      <c r="AY519" s="22" t="s">
        <v>134</v>
      </c>
      <c r="BE519" s="196">
        <f>IF(N519="základní",J519,0)</f>
        <v>0</v>
      </c>
      <c r="BF519" s="196">
        <f>IF(N519="snížená",J519,0)</f>
        <v>0</v>
      </c>
      <c r="BG519" s="196">
        <f>IF(N519="zákl. přenesená",J519,0)</f>
        <v>0</v>
      </c>
      <c r="BH519" s="196">
        <f>IF(N519="sníž. přenesená",J519,0)</f>
        <v>0</v>
      </c>
      <c r="BI519" s="196">
        <f>IF(N519="nulová",J519,0)</f>
        <v>0</v>
      </c>
      <c r="BJ519" s="22" t="s">
        <v>77</v>
      </c>
      <c r="BK519" s="196">
        <f>ROUND(I519*H519,2)</f>
        <v>0</v>
      </c>
      <c r="BL519" s="22" t="s">
        <v>235</v>
      </c>
      <c r="BM519" s="22" t="s">
        <v>994</v>
      </c>
    </row>
    <row r="520" spans="2:51" s="11" customFormat="1" ht="13.5">
      <c r="B520" s="200"/>
      <c r="C520" s="201"/>
      <c r="D520" s="197" t="s">
        <v>145</v>
      </c>
      <c r="E520" s="202" t="s">
        <v>21</v>
      </c>
      <c r="F520" s="203" t="s">
        <v>995</v>
      </c>
      <c r="G520" s="201"/>
      <c r="H520" s="204">
        <v>20.16</v>
      </c>
      <c r="I520" s="205"/>
      <c r="J520" s="201"/>
      <c r="K520" s="201"/>
      <c r="L520" s="206"/>
      <c r="M520" s="207"/>
      <c r="N520" s="208"/>
      <c r="O520" s="208"/>
      <c r="P520" s="208"/>
      <c r="Q520" s="208"/>
      <c r="R520" s="208"/>
      <c r="S520" s="208"/>
      <c r="T520" s="209"/>
      <c r="AT520" s="210" t="s">
        <v>145</v>
      </c>
      <c r="AU520" s="210" t="s">
        <v>84</v>
      </c>
      <c r="AV520" s="11" t="s">
        <v>84</v>
      </c>
      <c r="AW520" s="11" t="s">
        <v>35</v>
      </c>
      <c r="AX520" s="11" t="s">
        <v>77</v>
      </c>
      <c r="AY520" s="210" t="s">
        <v>134</v>
      </c>
    </row>
    <row r="521" spans="2:65" s="1" customFormat="1" ht="38.25" customHeight="1">
      <c r="B521" s="39"/>
      <c r="C521" s="185" t="s">
        <v>996</v>
      </c>
      <c r="D521" s="185" t="s">
        <v>136</v>
      </c>
      <c r="E521" s="186" t="s">
        <v>997</v>
      </c>
      <c r="F521" s="187" t="s">
        <v>998</v>
      </c>
      <c r="G521" s="188" t="s">
        <v>204</v>
      </c>
      <c r="H521" s="189">
        <v>0.594</v>
      </c>
      <c r="I521" s="190"/>
      <c r="J521" s="191">
        <f>ROUND(I521*H521,2)</f>
        <v>0</v>
      </c>
      <c r="K521" s="187" t="s">
        <v>140</v>
      </c>
      <c r="L521" s="59"/>
      <c r="M521" s="192" t="s">
        <v>21</v>
      </c>
      <c r="N521" s="193" t="s">
        <v>43</v>
      </c>
      <c r="O521" s="40"/>
      <c r="P521" s="194">
        <f>O521*H521</f>
        <v>0</v>
      </c>
      <c r="Q521" s="194">
        <v>0</v>
      </c>
      <c r="R521" s="194">
        <f>Q521*H521</f>
        <v>0</v>
      </c>
      <c r="S521" s="194">
        <v>0</v>
      </c>
      <c r="T521" s="195">
        <f>S521*H521</f>
        <v>0</v>
      </c>
      <c r="AR521" s="22" t="s">
        <v>235</v>
      </c>
      <c r="AT521" s="22" t="s">
        <v>136</v>
      </c>
      <c r="AU521" s="22" t="s">
        <v>84</v>
      </c>
      <c r="AY521" s="22" t="s">
        <v>134</v>
      </c>
      <c r="BE521" s="196">
        <f>IF(N521="základní",J521,0)</f>
        <v>0</v>
      </c>
      <c r="BF521" s="196">
        <f>IF(N521="snížená",J521,0)</f>
        <v>0</v>
      </c>
      <c r="BG521" s="196">
        <f>IF(N521="zákl. přenesená",J521,0)</f>
        <v>0</v>
      </c>
      <c r="BH521" s="196">
        <f>IF(N521="sníž. přenesená",J521,0)</f>
        <v>0</v>
      </c>
      <c r="BI521" s="196">
        <f>IF(N521="nulová",J521,0)</f>
        <v>0</v>
      </c>
      <c r="BJ521" s="22" t="s">
        <v>77</v>
      </c>
      <c r="BK521" s="196">
        <f>ROUND(I521*H521,2)</f>
        <v>0</v>
      </c>
      <c r="BL521" s="22" t="s">
        <v>235</v>
      </c>
      <c r="BM521" s="22" t="s">
        <v>999</v>
      </c>
    </row>
    <row r="522" spans="2:47" s="1" customFormat="1" ht="121.5">
      <c r="B522" s="39"/>
      <c r="C522" s="61"/>
      <c r="D522" s="197" t="s">
        <v>143</v>
      </c>
      <c r="E522" s="61"/>
      <c r="F522" s="198" t="s">
        <v>1000</v>
      </c>
      <c r="G522" s="61"/>
      <c r="H522" s="61"/>
      <c r="I522" s="156"/>
      <c r="J522" s="61"/>
      <c r="K522" s="61"/>
      <c r="L522" s="59"/>
      <c r="M522" s="199"/>
      <c r="N522" s="40"/>
      <c r="O522" s="40"/>
      <c r="P522" s="40"/>
      <c r="Q522" s="40"/>
      <c r="R522" s="40"/>
      <c r="S522" s="40"/>
      <c r="T522" s="76"/>
      <c r="AT522" s="22" t="s">
        <v>143</v>
      </c>
      <c r="AU522" s="22" t="s">
        <v>84</v>
      </c>
    </row>
    <row r="523" spans="2:63" s="10" customFormat="1" ht="29.85" customHeight="1">
      <c r="B523" s="169"/>
      <c r="C523" s="170"/>
      <c r="D523" s="171" t="s">
        <v>71</v>
      </c>
      <c r="E523" s="183" t="s">
        <v>1001</v>
      </c>
      <c r="F523" s="183" t="s">
        <v>1002</v>
      </c>
      <c r="G523" s="170"/>
      <c r="H523" s="170"/>
      <c r="I523" s="173"/>
      <c r="J523" s="184">
        <f>BK523</f>
        <v>0</v>
      </c>
      <c r="K523" s="170"/>
      <c r="L523" s="175"/>
      <c r="M523" s="176"/>
      <c r="N523" s="177"/>
      <c r="O523" s="177"/>
      <c r="P523" s="178">
        <f>SUM(P524:P564)</f>
        <v>0</v>
      </c>
      <c r="Q523" s="177"/>
      <c r="R523" s="178">
        <f>SUM(R524:R564)</f>
        <v>14.778777019999998</v>
      </c>
      <c r="S523" s="177"/>
      <c r="T523" s="179">
        <f>SUM(T524:T564)</f>
        <v>3.7563788</v>
      </c>
      <c r="AR523" s="180" t="s">
        <v>84</v>
      </c>
      <c r="AT523" s="181" t="s">
        <v>71</v>
      </c>
      <c r="AU523" s="181" t="s">
        <v>77</v>
      </c>
      <c r="AY523" s="180" t="s">
        <v>134</v>
      </c>
      <c r="BK523" s="182">
        <f>SUM(BK524:BK564)</f>
        <v>0</v>
      </c>
    </row>
    <row r="524" spans="2:65" s="1" customFormat="1" ht="25.5" customHeight="1">
      <c r="B524" s="39"/>
      <c r="C524" s="185" t="s">
        <v>1003</v>
      </c>
      <c r="D524" s="185" t="s">
        <v>136</v>
      </c>
      <c r="E524" s="186" t="s">
        <v>1004</v>
      </c>
      <c r="F524" s="187" t="s">
        <v>1005</v>
      </c>
      <c r="G524" s="188" t="s">
        <v>215</v>
      </c>
      <c r="H524" s="189">
        <v>18.986</v>
      </c>
      <c r="I524" s="190"/>
      <c r="J524" s="191">
        <f>ROUND(I524*H524,2)</f>
        <v>0</v>
      </c>
      <c r="K524" s="187" t="s">
        <v>140</v>
      </c>
      <c r="L524" s="59"/>
      <c r="M524" s="192" t="s">
        <v>21</v>
      </c>
      <c r="N524" s="193" t="s">
        <v>43</v>
      </c>
      <c r="O524" s="40"/>
      <c r="P524" s="194">
        <f>O524*H524</f>
        <v>0</v>
      </c>
      <c r="Q524" s="194">
        <v>0</v>
      </c>
      <c r="R524" s="194">
        <f>Q524*H524</f>
        <v>0</v>
      </c>
      <c r="S524" s="194">
        <v>0.0445</v>
      </c>
      <c r="T524" s="195">
        <f>S524*H524</f>
        <v>0.844877</v>
      </c>
      <c r="AR524" s="22" t="s">
        <v>235</v>
      </c>
      <c r="AT524" s="22" t="s">
        <v>136</v>
      </c>
      <c r="AU524" s="22" t="s">
        <v>84</v>
      </c>
      <c r="AY524" s="22" t="s">
        <v>134</v>
      </c>
      <c r="BE524" s="196">
        <f>IF(N524="základní",J524,0)</f>
        <v>0</v>
      </c>
      <c r="BF524" s="196">
        <f>IF(N524="snížená",J524,0)</f>
        <v>0</v>
      </c>
      <c r="BG524" s="196">
        <f>IF(N524="zákl. přenesená",J524,0)</f>
        <v>0</v>
      </c>
      <c r="BH524" s="196">
        <f>IF(N524="sníž. přenesená",J524,0)</f>
        <v>0</v>
      </c>
      <c r="BI524" s="196">
        <f>IF(N524="nulová",J524,0)</f>
        <v>0</v>
      </c>
      <c r="BJ524" s="22" t="s">
        <v>77</v>
      </c>
      <c r="BK524" s="196">
        <f>ROUND(I524*H524,2)</f>
        <v>0</v>
      </c>
      <c r="BL524" s="22" t="s">
        <v>235</v>
      </c>
      <c r="BM524" s="22" t="s">
        <v>1006</v>
      </c>
    </row>
    <row r="525" spans="2:51" s="11" customFormat="1" ht="13.5">
      <c r="B525" s="200"/>
      <c r="C525" s="201"/>
      <c r="D525" s="197" t="s">
        <v>145</v>
      </c>
      <c r="E525" s="202" t="s">
        <v>21</v>
      </c>
      <c r="F525" s="203" t="s">
        <v>1007</v>
      </c>
      <c r="G525" s="201"/>
      <c r="H525" s="204">
        <v>18.986</v>
      </c>
      <c r="I525" s="205"/>
      <c r="J525" s="201"/>
      <c r="K525" s="201"/>
      <c r="L525" s="206"/>
      <c r="M525" s="207"/>
      <c r="N525" s="208"/>
      <c r="O525" s="208"/>
      <c r="P525" s="208"/>
      <c r="Q525" s="208"/>
      <c r="R525" s="208"/>
      <c r="S525" s="208"/>
      <c r="T525" s="209"/>
      <c r="AT525" s="210" t="s">
        <v>145</v>
      </c>
      <c r="AU525" s="210" t="s">
        <v>84</v>
      </c>
      <c r="AV525" s="11" t="s">
        <v>84</v>
      </c>
      <c r="AW525" s="11" t="s">
        <v>35</v>
      </c>
      <c r="AX525" s="11" t="s">
        <v>72</v>
      </c>
      <c r="AY525" s="210" t="s">
        <v>134</v>
      </c>
    </row>
    <row r="526" spans="2:65" s="1" customFormat="1" ht="25.5" customHeight="1">
      <c r="B526" s="39"/>
      <c r="C526" s="185" t="s">
        <v>1008</v>
      </c>
      <c r="D526" s="185" t="s">
        <v>136</v>
      </c>
      <c r="E526" s="186" t="s">
        <v>1009</v>
      </c>
      <c r="F526" s="187" t="s">
        <v>1010</v>
      </c>
      <c r="G526" s="188" t="s">
        <v>215</v>
      </c>
      <c r="H526" s="189">
        <v>18.986</v>
      </c>
      <c r="I526" s="190"/>
      <c r="J526" s="191">
        <f>ROUND(I526*H526,2)</f>
        <v>0</v>
      </c>
      <c r="K526" s="187" t="s">
        <v>140</v>
      </c>
      <c r="L526" s="59"/>
      <c r="M526" s="192" t="s">
        <v>21</v>
      </c>
      <c r="N526" s="193" t="s">
        <v>43</v>
      </c>
      <c r="O526" s="40"/>
      <c r="P526" s="194">
        <f>O526*H526</f>
        <v>0</v>
      </c>
      <c r="Q526" s="194">
        <v>0</v>
      </c>
      <c r="R526" s="194">
        <f>Q526*H526</f>
        <v>0</v>
      </c>
      <c r="S526" s="194">
        <v>0</v>
      </c>
      <c r="T526" s="195">
        <f>S526*H526</f>
        <v>0</v>
      </c>
      <c r="AR526" s="22" t="s">
        <v>235</v>
      </c>
      <c r="AT526" s="22" t="s">
        <v>136</v>
      </c>
      <c r="AU526" s="22" t="s">
        <v>84</v>
      </c>
      <c r="AY526" s="22" t="s">
        <v>134</v>
      </c>
      <c r="BE526" s="196">
        <f>IF(N526="základní",J526,0)</f>
        <v>0</v>
      </c>
      <c r="BF526" s="196">
        <f>IF(N526="snížená",J526,0)</f>
        <v>0</v>
      </c>
      <c r="BG526" s="196">
        <f>IF(N526="zákl. přenesená",J526,0)</f>
        <v>0</v>
      </c>
      <c r="BH526" s="196">
        <f>IF(N526="sníž. přenesená",J526,0)</f>
        <v>0</v>
      </c>
      <c r="BI526" s="196">
        <f>IF(N526="nulová",J526,0)</f>
        <v>0</v>
      </c>
      <c r="BJ526" s="22" t="s">
        <v>77</v>
      </c>
      <c r="BK526" s="196">
        <f>ROUND(I526*H526,2)</f>
        <v>0</v>
      </c>
      <c r="BL526" s="22" t="s">
        <v>235</v>
      </c>
      <c r="BM526" s="22" t="s">
        <v>1011</v>
      </c>
    </row>
    <row r="527" spans="2:51" s="11" customFormat="1" ht="13.5">
      <c r="B527" s="200"/>
      <c r="C527" s="201"/>
      <c r="D527" s="197" t="s">
        <v>145</v>
      </c>
      <c r="E527" s="202" t="s">
        <v>21</v>
      </c>
      <c r="F527" s="203" t="s">
        <v>1007</v>
      </c>
      <c r="G527" s="201"/>
      <c r="H527" s="204">
        <v>18.986</v>
      </c>
      <c r="I527" s="205"/>
      <c r="J527" s="201"/>
      <c r="K527" s="201"/>
      <c r="L527" s="206"/>
      <c r="M527" s="207"/>
      <c r="N527" s="208"/>
      <c r="O527" s="208"/>
      <c r="P527" s="208"/>
      <c r="Q527" s="208"/>
      <c r="R527" s="208"/>
      <c r="S527" s="208"/>
      <c r="T527" s="209"/>
      <c r="AT527" s="210" t="s">
        <v>145</v>
      </c>
      <c r="AU527" s="210" t="s">
        <v>84</v>
      </c>
      <c r="AV527" s="11" t="s">
        <v>84</v>
      </c>
      <c r="AW527" s="11" t="s">
        <v>35</v>
      </c>
      <c r="AX527" s="11" t="s">
        <v>72</v>
      </c>
      <c r="AY527" s="210" t="s">
        <v>134</v>
      </c>
    </row>
    <row r="528" spans="2:65" s="1" customFormat="1" ht="25.5" customHeight="1">
      <c r="B528" s="39"/>
      <c r="C528" s="185" t="s">
        <v>1012</v>
      </c>
      <c r="D528" s="185" t="s">
        <v>136</v>
      </c>
      <c r="E528" s="186" t="s">
        <v>1013</v>
      </c>
      <c r="F528" s="187" t="s">
        <v>1014</v>
      </c>
      <c r="G528" s="188" t="s">
        <v>215</v>
      </c>
      <c r="H528" s="189">
        <v>43.452</v>
      </c>
      <c r="I528" s="190"/>
      <c r="J528" s="191">
        <f>ROUND(I528*H528,2)</f>
        <v>0</v>
      </c>
      <c r="K528" s="187" t="s">
        <v>140</v>
      </c>
      <c r="L528" s="59"/>
      <c r="M528" s="192" t="s">
        <v>21</v>
      </c>
      <c r="N528" s="193" t="s">
        <v>43</v>
      </c>
      <c r="O528" s="40"/>
      <c r="P528" s="194">
        <f>O528*H528</f>
        <v>0</v>
      </c>
      <c r="Q528" s="194">
        <v>0</v>
      </c>
      <c r="R528" s="194">
        <f>Q528*H528</f>
        <v>0</v>
      </c>
      <c r="S528" s="194">
        <v>0.0664</v>
      </c>
      <c r="T528" s="195">
        <f>S528*H528</f>
        <v>2.8852127999999997</v>
      </c>
      <c r="AR528" s="22" t="s">
        <v>235</v>
      </c>
      <c r="AT528" s="22" t="s">
        <v>136</v>
      </c>
      <c r="AU528" s="22" t="s">
        <v>84</v>
      </c>
      <c r="AY528" s="22" t="s">
        <v>134</v>
      </c>
      <c r="BE528" s="196">
        <f>IF(N528="základní",J528,0)</f>
        <v>0</v>
      </c>
      <c r="BF528" s="196">
        <f>IF(N528="snížená",J528,0)</f>
        <v>0</v>
      </c>
      <c r="BG528" s="196">
        <f>IF(N528="zákl. přenesená",J528,0)</f>
        <v>0</v>
      </c>
      <c r="BH528" s="196">
        <f>IF(N528="sníž. přenesená",J528,0)</f>
        <v>0</v>
      </c>
      <c r="BI528" s="196">
        <f>IF(N528="nulová",J528,0)</f>
        <v>0</v>
      </c>
      <c r="BJ528" s="22" t="s">
        <v>77</v>
      </c>
      <c r="BK528" s="196">
        <f>ROUND(I528*H528,2)</f>
        <v>0</v>
      </c>
      <c r="BL528" s="22" t="s">
        <v>235</v>
      </c>
      <c r="BM528" s="22" t="s">
        <v>1015</v>
      </c>
    </row>
    <row r="529" spans="2:51" s="11" customFormat="1" ht="13.5">
      <c r="B529" s="200"/>
      <c r="C529" s="201"/>
      <c r="D529" s="197" t="s">
        <v>145</v>
      </c>
      <c r="E529" s="202" t="s">
        <v>21</v>
      </c>
      <c r="F529" s="203" t="s">
        <v>908</v>
      </c>
      <c r="G529" s="201"/>
      <c r="H529" s="204">
        <v>43.452</v>
      </c>
      <c r="I529" s="205"/>
      <c r="J529" s="201"/>
      <c r="K529" s="201"/>
      <c r="L529" s="206"/>
      <c r="M529" s="207"/>
      <c r="N529" s="208"/>
      <c r="O529" s="208"/>
      <c r="P529" s="208"/>
      <c r="Q529" s="208"/>
      <c r="R529" s="208"/>
      <c r="S529" s="208"/>
      <c r="T529" s="209"/>
      <c r="AT529" s="210" t="s">
        <v>145</v>
      </c>
      <c r="AU529" s="210" t="s">
        <v>84</v>
      </c>
      <c r="AV529" s="11" t="s">
        <v>84</v>
      </c>
      <c r="AW529" s="11" t="s">
        <v>35</v>
      </c>
      <c r="AX529" s="11" t="s">
        <v>72</v>
      </c>
      <c r="AY529" s="210" t="s">
        <v>134</v>
      </c>
    </row>
    <row r="530" spans="2:65" s="1" customFormat="1" ht="16.5" customHeight="1">
      <c r="B530" s="39"/>
      <c r="C530" s="185" t="s">
        <v>1016</v>
      </c>
      <c r="D530" s="185" t="s">
        <v>136</v>
      </c>
      <c r="E530" s="186" t="s">
        <v>1017</v>
      </c>
      <c r="F530" s="187" t="s">
        <v>1018</v>
      </c>
      <c r="G530" s="188" t="s">
        <v>215</v>
      </c>
      <c r="H530" s="189">
        <v>43.452</v>
      </c>
      <c r="I530" s="190"/>
      <c r="J530" s="191">
        <f>ROUND(I530*H530,2)</f>
        <v>0</v>
      </c>
      <c r="K530" s="187" t="s">
        <v>140</v>
      </c>
      <c r="L530" s="59"/>
      <c r="M530" s="192" t="s">
        <v>21</v>
      </c>
      <c r="N530" s="193" t="s">
        <v>43</v>
      </c>
      <c r="O530" s="40"/>
      <c r="P530" s="194">
        <f>O530*H530</f>
        <v>0</v>
      </c>
      <c r="Q530" s="194">
        <v>0</v>
      </c>
      <c r="R530" s="194">
        <f>Q530*H530</f>
        <v>0</v>
      </c>
      <c r="S530" s="194">
        <v>0</v>
      </c>
      <c r="T530" s="195">
        <f>S530*H530</f>
        <v>0</v>
      </c>
      <c r="AR530" s="22" t="s">
        <v>235</v>
      </c>
      <c r="AT530" s="22" t="s">
        <v>136</v>
      </c>
      <c r="AU530" s="22" t="s">
        <v>84</v>
      </c>
      <c r="AY530" s="22" t="s">
        <v>134</v>
      </c>
      <c r="BE530" s="196">
        <f>IF(N530="základní",J530,0)</f>
        <v>0</v>
      </c>
      <c r="BF530" s="196">
        <f>IF(N530="snížená",J530,0)</f>
        <v>0</v>
      </c>
      <c r="BG530" s="196">
        <f>IF(N530="zákl. přenesená",J530,0)</f>
        <v>0</v>
      </c>
      <c r="BH530" s="196">
        <f>IF(N530="sníž. přenesená",J530,0)</f>
        <v>0</v>
      </c>
      <c r="BI530" s="196">
        <f>IF(N530="nulová",J530,0)</f>
        <v>0</v>
      </c>
      <c r="BJ530" s="22" t="s">
        <v>77</v>
      </c>
      <c r="BK530" s="196">
        <f>ROUND(I530*H530,2)</f>
        <v>0</v>
      </c>
      <c r="BL530" s="22" t="s">
        <v>235</v>
      </c>
      <c r="BM530" s="22" t="s">
        <v>1019</v>
      </c>
    </row>
    <row r="531" spans="2:51" s="11" customFormat="1" ht="13.5">
      <c r="B531" s="200"/>
      <c r="C531" s="201"/>
      <c r="D531" s="197" t="s">
        <v>145</v>
      </c>
      <c r="E531" s="202" t="s">
        <v>21</v>
      </c>
      <c r="F531" s="203" t="s">
        <v>908</v>
      </c>
      <c r="G531" s="201"/>
      <c r="H531" s="204">
        <v>43.452</v>
      </c>
      <c r="I531" s="205"/>
      <c r="J531" s="201"/>
      <c r="K531" s="201"/>
      <c r="L531" s="206"/>
      <c r="M531" s="207"/>
      <c r="N531" s="208"/>
      <c r="O531" s="208"/>
      <c r="P531" s="208"/>
      <c r="Q531" s="208"/>
      <c r="R531" s="208"/>
      <c r="S531" s="208"/>
      <c r="T531" s="209"/>
      <c r="AT531" s="210" t="s">
        <v>145</v>
      </c>
      <c r="AU531" s="210" t="s">
        <v>84</v>
      </c>
      <c r="AV531" s="11" t="s">
        <v>84</v>
      </c>
      <c r="AW531" s="11" t="s">
        <v>35</v>
      </c>
      <c r="AX531" s="11" t="s">
        <v>72</v>
      </c>
      <c r="AY531" s="210" t="s">
        <v>134</v>
      </c>
    </row>
    <row r="532" spans="2:65" s="1" customFormat="1" ht="25.5" customHeight="1">
      <c r="B532" s="39"/>
      <c r="C532" s="185" t="s">
        <v>1020</v>
      </c>
      <c r="D532" s="185" t="s">
        <v>136</v>
      </c>
      <c r="E532" s="186" t="s">
        <v>1021</v>
      </c>
      <c r="F532" s="187" t="s">
        <v>1022</v>
      </c>
      <c r="G532" s="188" t="s">
        <v>341</v>
      </c>
      <c r="H532" s="189">
        <v>1.1</v>
      </c>
      <c r="I532" s="190"/>
      <c r="J532" s="191">
        <f>ROUND(I532*H532,2)</f>
        <v>0</v>
      </c>
      <c r="K532" s="187" t="s">
        <v>140</v>
      </c>
      <c r="L532" s="59"/>
      <c r="M532" s="192" t="s">
        <v>21</v>
      </c>
      <c r="N532" s="193" t="s">
        <v>43</v>
      </c>
      <c r="O532" s="40"/>
      <c r="P532" s="194">
        <f>O532*H532</f>
        <v>0</v>
      </c>
      <c r="Q532" s="194">
        <v>0</v>
      </c>
      <c r="R532" s="194">
        <f>Q532*H532</f>
        <v>0</v>
      </c>
      <c r="S532" s="194">
        <v>0.01147</v>
      </c>
      <c r="T532" s="195">
        <f>S532*H532</f>
        <v>0.012617</v>
      </c>
      <c r="AR532" s="22" t="s">
        <v>235</v>
      </c>
      <c r="AT532" s="22" t="s">
        <v>136</v>
      </c>
      <c r="AU532" s="22" t="s">
        <v>84</v>
      </c>
      <c r="AY532" s="22" t="s">
        <v>134</v>
      </c>
      <c r="BE532" s="196">
        <f>IF(N532="základní",J532,0)</f>
        <v>0</v>
      </c>
      <c r="BF532" s="196">
        <f>IF(N532="snížená",J532,0)</f>
        <v>0</v>
      </c>
      <c r="BG532" s="196">
        <f>IF(N532="zákl. přenesená",J532,0)</f>
        <v>0</v>
      </c>
      <c r="BH532" s="196">
        <f>IF(N532="sníž. přenesená",J532,0)</f>
        <v>0</v>
      </c>
      <c r="BI532" s="196">
        <f>IF(N532="nulová",J532,0)</f>
        <v>0</v>
      </c>
      <c r="BJ532" s="22" t="s">
        <v>77</v>
      </c>
      <c r="BK532" s="196">
        <f>ROUND(I532*H532,2)</f>
        <v>0</v>
      </c>
      <c r="BL532" s="22" t="s">
        <v>235</v>
      </c>
      <c r="BM532" s="22" t="s">
        <v>1023</v>
      </c>
    </row>
    <row r="533" spans="2:51" s="11" customFormat="1" ht="13.5">
      <c r="B533" s="200"/>
      <c r="C533" s="201"/>
      <c r="D533" s="197" t="s">
        <v>145</v>
      </c>
      <c r="E533" s="202" t="s">
        <v>21</v>
      </c>
      <c r="F533" s="203" t="s">
        <v>1024</v>
      </c>
      <c r="G533" s="201"/>
      <c r="H533" s="204">
        <v>1.1</v>
      </c>
      <c r="I533" s="205"/>
      <c r="J533" s="201"/>
      <c r="K533" s="201"/>
      <c r="L533" s="206"/>
      <c r="M533" s="207"/>
      <c r="N533" s="208"/>
      <c r="O533" s="208"/>
      <c r="P533" s="208"/>
      <c r="Q533" s="208"/>
      <c r="R533" s="208"/>
      <c r="S533" s="208"/>
      <c r="T533" s="209"/>
      <c r="AT533" s="210" t="s">
        <v>145</v>
      </c>
      <c r="AU533" s="210" t="s">
        <v>84</v>
      </c>
      <c r="AV533" s="11" t="s">
        <v>84</v>
      </c>
      <c r="AW533" s="11" t="s">
        <v>35</v>
      </c>
      <c r="AX533" s="11" t="s">
        <v>72</v>
      </c>
      <c r="AY533" s="210" t="s">
        <v>134</v>
      </c>
    </row>
    <row r="534" spans="2:65" s="1" customFormat="1" ht="25.5" customHeight="1">
      <c r="B534" s="39"/>
      <c r="C534" s="185" t="s">
        <v>1025</v>
      </c>
      <c r="D534" s="185" t="s">
        <v>136</v>
      </c>
      <c r="E534" s="186" t="s">
        <v>1026</v>
      </c>
      <c r="F534" s="187" t="s">
        <v>1010</v>
      </c>
      <c r="G534" s="188" t="s">
        <v>341</v>
      </c>
      <c r="H534" s="189">
        <v>1.1</v>
      </c>
      <c r="I534" s="190"/>
      <c r="J534" s="191">
        <f>ROUND(I534*H534,2)</f>
        <v>0</v>
      </c>
      <c r="K534" s="187" t="s">
        <v>140</v>
      </c>
      <c r="L534" s="59"/>
      <c r="M534" s="192" t="s">
        <v>21</v>
      </c>
      <c r="N534" s="193" t="s">
        <v>43</v>
      </c>
      <c r="O534" s="40"/>
      <c r="P534" s="194">
        <f>O534*H534</f>
        <v>0</v>
      </c>
      <c r="Q534" s="194">
        <v>0</v>
      </c>
      <c r="R534" s="194">
        <f>Q534*H534</f>
        <v>0</v>
      </c>
      <c r="S534" s="194">
        <v>0</v>
      </c>
      <c r="T534" s="195">
        <f>S534*H534</f>
        <v>0</v>
      </c>
      <c r="AR534" s="22" t="s">
        <v>235</v>
      </c>
      <c r="AT534" s="22" t="s">
        <v>136</v>
      </c>
      <c r="AU534" s="22" t="s">
        <v>84</v>
      </c>
      <c r="AY534" s="22" t="s">
        <v>134</v>
      </c>
      <c r="BE534" s="196">
        <f>IF(N534="základní",J534,0)</f>
        <v>0</v>
      </c>
      <c r="BF534" s="196">
        <f>IF(N534="snížená",J534,0)</f>
        <v>0</v>
      </c>
      <c r="BG534" s="196">
        <f>IF(N534="zákl. přenesená",J534,0)</f>
        <v>0</v>
      </c>
      <c r="BH534" s="196">
        <f>IF(N534="sníž. přenesená",J534,0)</f>
        <v>0</v>
      </c>
      <c r="BI534" s="196">
        <f>IF(N534="nulová",J534,0)</f>
        <v>0</v>
      </c>
      <c r="BJ534" s="22" t="s">
        <v>77</v>
      </c>
      <c r="BK534" s="196">
        <f>ROUND(I534*H534,2)</f>
        <v>0</v>
      </c>
      <c r="BL534" s="22" t="s">
        <v>235</v>
      </c>
      <c r="BM534" s="22" t="s">
        <v>1027</v>
      </c>
    </row>
    <row r="535" spans="2:51" s="11" customFormat="1" ht="13.5">
      <c r="B535" s="200"/>
      <c r="C535" s="201"/>
      <c r="D535" s="197" t="s">
        <v>145</v>
      </c>
      <c r="E535" s="202" t="s">
        <v>21</v>
      </c>
      <c r="F535" s="203" t="s">
        <v>1024</v>
      </c>
      <c r="G535" s="201"/>
      <c r="H535" s="204">
        <v>1.1</v>
      </c>
      <c r="I535" s="205"/>
      <c r="J535" s="201"/>
      <c r="K535" s="201"/>
      <c r="L535" s="206"/>
      <c r="M535" s="207"/>
      <c r="N535" s="208"/>
      <c r="O535" s="208"/>
      <c r="P535" s="208"/>
      <c r="Q535" s="208"/>
      <c r="R535" s="208"/>
      <c r="S535" s="208"/>
      <c r="T535" s="209"/>
      <c r="AT535" s="210" t="s">
        <v>145</v>
      </c>
      <c r="AU535" s="210" t="s">
        <v>84</v>
      </c>
      <c r="AV535" s="11" t="s">
        <v>84</v>
      </c>
      <c r="AW535" s="11" t="s">
        <v>35</v>
      </c>
      <c r="AX535" s="11" t="s">
        <v>72</v>
      </c>
      <c r="AY535" s="210" t="s">
        <v>134</v>
      </c>
    </row>
    <row r="536" spans="2:65" s="1" customFormat="1" ht="25.5" customHeight="1">
      <c r="B536" s="39"/>
      <c r="C536" s="185" t="s">
        <v>1028</v>
      </c>
      <c r="D536" s="185" t="s">
        <v>136</v>
      </c>
      <c r="E536" s="186" t="s">
        <v>1029</v>
      </c>
      <c r="F536" s="187" t="s">
        <v>1030</v>
      </c>
      <c r="G536" s="188" t="s">
        <v>215</v>
      </c>
      <c r="H536" s="189">
        <v>17.09</v>
      </c>
      <c r="I536" s="190"/>
      <c r="J536" s="191">
        <f>ROUND(I536*H536,2)</f>
        <v>0</v>
      </c>
      <c r="K536" s="187" t="s">
        <v>140</v>
      </c>
      <c r="L536" s="59"/>
      <c r="M536" s="192" t="s">
        <v>21</v>
      </c>
      <c r="N536" s="193" t="s">
        <v>43</v>
      </c>
      <c r="O536" s="40"/>
      <c r="P536" s="194">
        <f>O536*H536</f>
        <v>0</v>
      </c>
      <c r="Q536" s="194">
        <v>0</v>
      </c>
      <c r="R536" s="194">
        <f>Q536*H536</f>
        <v>0</v>
      </c>
      <c r="S536" s="194">
        <v>0.0008</v>
      </c>
      <c r="T536" s="195">
        <f>S536*H536</f>
        <v>0.013672</v>
      </c>
      <c r="AR536" s="22" t="s">
        <v>235</v>
      </c>
      <c r="AT536" s="22" t="s">
        <v>136</v>
      </c>
      <c r="AU536" s="22" t="s">
        <v>84</v>
      </c>
      <c r="AY536" s="22" t="s">
        <v>134</v>
      </c>
      <c r="BE536" s="196">
        <f>IF(N536="základní",J536,0)</f>
        <v>0</v>
      </c>
      <c r="BF536" s="196">
        <f>IF(N536="snížená",J536,0)</f>
        <v>0</v>
      </c>
      <c r="BG536" s="196">
        <f>IF(N536="zákl. přenesená",J536,0)</f>
        <v>0</v>
      </c>
      <c r="BH536" s="196">
        <f>IF(N536="sníž. přenesená",J536,0)</f>
        <v>0</v>
      </c>
      <c r="BI536" s="196">
        <f>IF(N536="nulová",J536,0)</f>
        <v>0</v>
      </c>
      <c r="BJ536" s="22" t="s">
        <v>77</v>
      </c>
      <c r="BK536" s="196">
        <f>ROUND(I536*H536,2)</f>
        <v>0</v>
      </c>
      <c r="BL536" s="22" t="s">
        <v>235</v>
      </c>
      <c r="BM536" s="22" t="s">
        <v>1031</v>
      </c>
    </row>
    <row r="537" spans="2:65" s="1" customFormat="1" ht="16.5" customHeight="1">
      <c r="B537" s="39"/>
      <c r="C537" s="185" t="s">
        <v>1032</v>
      </c>
      <c r="D537" s="185" t="s">
        <v>136</v>
      </c>
      <c r="E537" s="186" t="s">
        <v>1033</v>
      </c>
      <c r="F537" s="187" t="s">
        <v>1034</v>
      </c>
      <c r="G537" s="188" t="s">
        <v>215</v>
      </c>
      <c r="H537" s="189">
        <v>17.09</v>
      </c>
      <c r="I537" s="190"/>
      <c r="J537" s="191">
        <f>ROUND(I537*H537,2)</f>
        <v>0</v>
      </c>
      <c r="K537" s="187" t="s">
        <v>140</v>
      </c>
      <c r="L537" s="59"/>
      <c r="M537" s="192" t="s">
        <v>21</v>
      </c>
      <c r="N537" s="193" t="s">
        <v>43</v>
      </c>
      <c r="O537" s="40"/>
      <c r="P537" s="194">
        <f>O537*H537</f>
        <v>0</v>
      </c>
      <c r="Q537" s="194">
        <v>0</v>
      </c>
      <c r="R537" s="194">
        <f>Q537*H537</f>
        <v>0</v>
      </c>
      <c r="S537" s="194">
        <v>0</v>
      </c>
      <c r="T537" s="195">
        <f>S537*H537</f>
        <v>0</v>
      </c>
      <c r="AR537" s="22" t="s">
        <v>235</v>
      </c>
      <c r="AT537" s="22" t="s">
        <v>136</v>
      </c>
      <c r="AU537" s="22" t="s">
        <v>84</v>
      </c>
      <c r="AY537" s="22" t="s">
        <v>134</v>
      </c>
      <c r="BE537" s="196">
        <f>IF(N537="základní",J537,0)</f>
        <v>0</v>
      </c>
      <c r="BF537" s="196">
        <f>IF(N537="snížená",J537,0)</f>
        <v>0</v>
      </c>
      <c r="BG537" s="196">
        <f>IF(N537="zákl. přenesená",J537,0)</f>
        <v>0</v>
      </c>
      <c r="BH537" s="196">
        <f>IF(N537="sníž. přenesená",J537,0)</f>
        <v>0</v>
      </c>
      <c r="BI537" s="196">
        <f>IF(N537="nulová",J537,0)</f>
        <v>0</v>
      </c>
      <c r="BJ537" s="22" t="s">
        <v>77</v>
      </c>
      <c r="BK537" s="196">
        <f>ROUND(I537*H537,2)</f>
        <v>0</v>
      </c>
      <c r="BL537" s="22" t="s">
        <v>235</v>
      </c>
      <c r="BM537" s="22" t="s">
        <v>1035</v>
      </c>
    </row>
    <row r="538" spans="2:65" s="1" customFormat="1" ht="25.5" customHeight="1">
      <c r="B538" s="39"/>
      <c r="C538" s="185" t="s">
        <v>1036</v>
      </c>
      <c r="D538" s="185" t="s">
        <v>136</v>
      </c>
      <c r="E538" s="186" t="s">
        <v>1037</v>
      </c>
      <c r="F538" s="187" t="s">
        <v>1038</v>
      </c>
      <c r="G538" s="188" t="s">
        <v>215</v>
      </c>
      <c r="H538" s="189">
        <v>325.454</v>
      </c>
      <c r="I538" s="190"/>
      <c r="J538" s="191">
        <f>ROUND(I538*H538,2)</f>
        <v>0</v>
      </c>
      <c r="K538" s="187" t="s">
        <v>140</v>
      </c>
      <c r="L538" s="59"/>
      <c r="M538" s="192" t="s">
        <v>21</v>
      </c>
      <c r="N538" s="193" t="s">
        <v>43</v>
      </c>
      <c r="O538" s="40"/>
      <c r="P538" s="194">
        <f>O538*H538</f>
        <v>0</v>
      </c>
      <c r="Q538" s="194">
        <v>0.0445</v>
      </c>
      <c r="R538" s="194">
        <f>Q538*H538</f>
        <v>14.482702999999999</v>
      </c>
      <c r="S538" s="194">
        <v>0</v>
      </c>
      <c r="T538" s="195">
        <f>S538*H538</f>
        <v>0</v>
      </c>
      <c r="AR538" s="22" t="s">
        <v>235</v>
      </c>
      <c r="AT538" s="22" t="s">
        <v>136</v>
      </c>
      <c r="AU538" s="22" t="s">
        <v>84</v>
      </c>
      <c r="AY538" s="22" t="s">
        <v>134</v>
      </c>
      <c r="BE538" s="196">
        <f>IF(N538="základní",J538,0)</f>
        <v>0</v>
      </c>
      <c r="BF538" s="196">
        <f>IF(N538="snížená",J538,0)</f>
        <v>0</v>
      </c>
      <c r="BG538" s="196">
        <f>IF(N538="zákl. přenesená",J538,0)</f>
        <v>0</v>
      </c>
      <c r="BH538" s="196">
        <f>IF(N538="sníž. přenesená",J538,0)</f>
        <v>0</v>
      </c>
      <c r="BI538" s="196">
        <f>IF(N538="nulová",J538,0)</f>
        <v>0</v>
      </c>
      <c r="BJ538" s="22" t="s">
        <v>77</v>
      </c>
      <c r="BK538" s="196">
        <f>ROUND(I538*H538,2)</f>
        <v>0</v>
      </c>
      <c r="BL538" s="22" t="s">
        <v>235</v>
      </c>
      <c r="BM538" s="22" t="s">
        <v>1039</v>
      </c>
    </row>
    <row r="539" spans="2:47" s="1" customFormat="1" ht="94.5">
      <c r="B539" s="39"/>
      <c r="C539" s="61"/>
      <c r="D539" s="197" t="s">
        <v>143</v>
      </c>
      <c r="E539" s="61"/>
      <c r="F539" s="198" t="s">
        <v>1040</v>
      </c>
      <c r="G539" s="61"/>
      <c r="H539" s="61"/>
      <c r="I539" s="156"/>
      <c r="J539" s="61"/>
      <c r="K539" s="61"/>
      <c r="L539" s="59"/>
      <c r="M539" s="199"/>
      <c r="N539" s="40"/>
      <c r="O539" s="40"/>
      <c r="P539" s="40"/>
      <c r="Q539" s="40"/>
      <c r="R539" s="40"/>
      <c r="S539" s="40"/>
      <c r="T539" s="76"/>
      <c r="AT539" s="22" t="s">
        <v>143</v>
      </c>
      <c r="AU539" s="22" t="s">
        <v>84</v>
      </c>
    </row>
    <row r="540" spans="2:51" s="11" customFormat="1" ht="13.5">
      <c r="B540" s="200"/>
      <c r="C540" s="201"/>
      <c r="D540" s="197" t="s">
        <v>145</v>
      </c>
      <c r="E540" s="202" t="s">
        <v>21</v>
      </c>
      <c r="F540" s="203" t="s">
        <v>1041</v>
      </c>
      <c r="G540" s="201"/>
      <c r="H540" s="204">
        <v>323.554</v>
      </c>
      <c r="I540" s="205"/>
      <c r="J540" s="201"/>
      <c r="K540" s="201"/>
      <c r="L540" s="206"/>
      <c r="M540" s="207"/>
      <c r="N540" s="208"/>
      <c r="O540" s="208"/>
      <c r="P540" s="208"/>
      <c r="Q540" s="208"/>
      <c r="R540" s="208"/>
      <c r="S540" s="208"/>
      <c r="T540" s="209"/>
      <c r="AT540" s="210" t="s">
        <v>145</v>
      </c>
      <c r="AU540" s="210" t="s">
        <v>84</v>
      </c>
      <c r="AV540" s="11" t="s">
        <v>84</v>
      </c>
      <c r="AW540" s="11" t="s">
        <v>35</v>
      </c>
      <c r="AX540" s="11" t="s">
        <v>72</v>
      </c>
      <c r="AY540" s="210" t="s">
        <v>134</v>
      </c>
    </row>
    <row r="541" spans="2:51" s="11" customFormat="1" ht="13.5">
      <c r="B541" s="200"/>
      <c r="C541" s="201"/>
      <c r="D541" s="197" t="s">
        <v>145</v>
      </c>
      <c r="E541" s="202" t="s">
        <v>21</v>
      </c>
      <c r="F541" s="203" t="s">
        <v>1042</v>
      </c>
      <c r="G541" s="201"/>
      <c r="H541" s="204">
        <v>1.9</v>
      </c>
      <c r="I541" s="205"/>
      <c r="J541" s="201"/>
      <c r="K541" s="201"/>
      <c r="L541" s="206"/>
      <c r="M541" s="207"/>
      <c r="N541" s="208"/>
      <c r="O541" s="208"/>
      <c r="P541" s="208"/>
      <c r="Q541" s="208"/>
      <c r="R541" s="208"/>
      <c r="S541" s="208"/>
      <c r="T541" s="209"/>
      <c r="AT541" s="210" t="s">
        <v>145</v>
      </c>
      <c r="AU541" s="210" t="s">
        <v>84</v>
      </c>
      <c r="AV541" s="11" t="s">
        <v>84</v>
      </c>
      <c r="AW541" s="11" t="s">
        <v>35</v>
      </c>
      <c r="AX541" s="11" t="s">
        <v>72</v>
      </c>
      <c r="AY541" s="210" t="s">
        <v>134</v>
      </c>
    </row>
    <row r="542" spans="2:65" s="1" customFormat="1" ht="25.5" customHeight="1">
      <c r="B542" s="39"/>
      <c r="C542" s="185" t="s">
        <v>1043</v>
      </c>
      <c r="D542" s="185" t="s">
        <v>136</v>
      </c>
      <c r="E542" s="186" t="s">
        <v>1044</v>
      </c>
      <c r="F542" s="187" t="s">
        <v>1045</v>
      </c>
      <c r="G542" s="188" t="s">
        <v>341</v>
      </c>
      <c r="H542" s="189">
        <v>37.62</v>
      </c>
      <c r="I542" s="190"/>
      <c r="J542" s="191">
        <f>ROUND(I542*H542,2)</f>
        <v>0</v>
      </c>
      <c r="K542" s="187" t="s">
        <v>140</v>
      </c>
      <c r="L542" s="59"/>
      <c r="M542" s="192" t="s">
        <v>21</v>
      </c>
      <c r="N542" s="193" t="s">
        <v>43</v>
      </c>
      <c r="O542" s="40"/>
      <c r="P542" s="194">
        <f>O542*H542</f>
        <v>0</v>
      </c>
      <c r="Q542" s="194">
        <v>0.00013</v>
      </c>
      <c r="R542" s="194">
        <f>Q542*H542</f>
        <v>0.004890599999999999</v>
      </c>
      <c r="S542" s="194">
        <v>0</v>
      </c>
      <c r="T542" s="195">
        <f>S542*H542</f>
        <v>0</v>
      </c>
      <c r="AR542" s="22" t="s">
        <v>235</v>
      </c>
      <c r="AT542" s="22" t="s">
        <v>136</v>
      </c>
      <c r="AU542" s="22" t="s">
        <v>84</v>
      </c>
      <c r="AY542" s="22" t="s">
        <v>134</v>
      </c>
      <c r="BE542" s="196">
        <f>IF(N542="základní",J542,0)</f>
        <v>0</v>
      </c>
      <c r="BF542" s="196">
        <f>IF(N542="snížená",J542,0)</f>
        <v>0</v>
      </c>
      <c r="BG542" s="196">
        <f>IF(N542="zákl. přenesená",J542,0)</f>
        <v>0</v>
      </c>
      <c r="BH542" s="196">
        <f>IF(N542="sníž. přenesená",J542,0)</f>
        <v>0</v>
      </c>
      <c r="BI542" s="196">
        <f>IF(N542="nulová",J542,0)</f>
        <v>0</v>
      </c>
      <c r="BJ542" s="22" t="s">
        <v>77</v>
      </c>
      <c r="BK542" s="196">
        <f>ROUND(I542*H542,2)</f>
        <v>0</v>
      </c>
      <c r="BL542" s="22" t="s">
        <v>235</v>
      </c>
      <c r="BM542" s="22" t="s">
        <v>1046</v>
      </c>
    </row>
    <row r="543" spans="2:47" s="1" customFormat="1" ht="94.5">
      <c r="B543" s="39"/>
      <c r="C543" s="61"/>
      <c r="D543" s="197" t="s">
        <v>143</v>
      </c>
      <c r="E543" s="61"/>
      <c r="F543" s="198" t="s">
        <v>1040</v>
      </c>
      <c r="G543" s="61"/>
      <c r="H543" s="61"/>
      <c r="I543" s="156"/>
      <c r="J543" s="61"/>
      <c r="K543" s="61"/>
      <c r="L543" s="59"/>
      <c r="M543" s="199"/>
      <c r="N543" s="40"/>
      <c r="O543" s="40"/>
      <c r="P543" s="40"/>
      <c r="Q543" s="40"/>
      <c r="R543" s="40"/>
      <c r="S543" s="40"/>
      <c r="T543" s="76"/>
      <c r="AT543" s="22" t="s">
        <v>143</v>
      </c>
      <c r="AU543" s="22" t="s">
        <v>84</v>
      </c>
    </row>
    <row r="544" spans="2:51" s="11" customFormat="1" ht="13.5">
      <c r="B544" s="200"/>
      <c r="C544" s="201"/>
      <c r="D544" s="197" t="s">
        <v>145</v>
      </c>
      <c r="E544" s="202" t="s">
        <v>21</v>
      </c>
      <c r="F544" s="203" t="s">
        <v>975</v>
      </c>
      <c r="G544" s="201"/>
      <c r="H544" s="204">
        <v>37.62</v>
      </c>
      <c r="I544" s="205"/>
      <c r="J544" s="201"/>
      <c r="K544" s="201"/>
      <c r="L544" s="206"/>
      <c r="M544" s="207"/>
      <c r="N544" s="208"/>
      <c r="O544" s="208"/>
      <c r="P544" s="208"/>
      <c r="Q544" s="208"/>
      <c r="R544" s="208"/>
      <c r="S544" s="208"/>
      <c r="T544" s="209"/>
      <c r="AT544" s="210" t="s">
        <v>145</v>
      </c>
      <c r="AU544" s="210" t="s">
        <v>84</v>
      </c>
      <c r="AV544" s="11" t="s">
        <v>84</v>
      </c>
      <c r="AW544" s="11" t="s">
        <v>35</v>
      </c>
      <c r="AX544" s="11" t="s">
        <v>72</v>
      </c>
      <c r="AY544" s="210" t="s">
        <v>134</v>
      </c>
    </row>
    <row r="545" spans="2:65" s="1" customFormat="1" ht="25.5" customHeight="1">
      <c r="B545" s="39"/>
      <c r="C545" s="185" t="s">
        <v>1047</v>
      </c>
      <c r="D545" s="185" t="s">
        <v>136</v>
      </c>
      <c r="E545" s="186" t="s">
        <v>1048</v>
      </c>
      <c r="F545" s="187" t="s">
        <v>1049</v>
      </c>
      <c r="G545" s="188" t="s">
        <v>341</v>
      </c>
      <c r="H545" s="189">
        <v>19.91</v>
      </c>
      <c r="I545" s="190"/>
      <c r="J545" s="191">
        <f>ROUND(I545*H545,2)</f>
        <v>0</v>
      </c>
      <c r="K545" s="187" t="s">
        <v>140</v>
      </c>
      <c r="L545" s="59"/>
      <c r="M545" s="192" t="s">
        <v>21</v>
      </c>
      <c r="N545" s="193" t="s">
        <v>43</v>
      </c>
      <c r="O545" s="40"/>
      <c r="P545" s="194">
        <f>O545*H545</f>
        <v>0</v>
      </c>
      <c r="Q545" s="194">
        <v>0.01147</v>
      </c>
      <c r="R545" s="194">
        <f>Q545*H545</f>
        <v>0.22836769999999998</v>
      </c>
      <c r="S545" s="194">
        <v>0</v>
      </c>
      <c r="T545" s="195">
        <f>S545*H545</f>
        <v>0</v>
      </c>
      <c r="AR545" s="22" t="s">
        <v>235</v>
      </c>
      <c r="AT545" s="22" t="s">
        <v>136</v>
      </c>
      <c r="AU545" s="22" t="s">
        <v>84</v>
      </c>
      <c r="AY545" s="22" t="s">
        <v>134</v>
      </c>
      <c r="BE545" s="196">
        <f>IF(N545="základní",J545,0)</f>
        <v>0</v>
      </c>
      <c r="BF545" s="196">
        <f>IF(N545="snížená",J545,0)</f>
        <v>0</v>
      </c>
      <c r="BG545" s="196">
        <f>IF(N545="zákl. přenesená",J545,0)</f>
        <v>0</v>
      </c>
      <c r="BH545" s="196">
        <f>IF(N545="sníž. přenesená",J545,0)</f>
        <v>0</v>
      </c>
      <c r="BI545" s="196">
        <f>IF(N545="nulová",J545,0)</f>
        <v>0</v>
      </c>
      <c r="BJ545" s="22" t="s">
        <v>77</v>
      </c>
      <c r="BK545" s="196">
        <f>ROUND(I545*H545,2)</f>
        <v>0</v>
      </c>
      <c r="BL545" s="22" t="s">
        <v>235</v>
      </c>
      <c r="BM545" s="22" t="s">
        <v>1050</v>
      </c>
    </row>
    <row r="546" spans="2:47" s="1" customFormat="1" ht="94.5">
      <c r="B546" s="39"/>
      <c r="C546" s="61"/>
      <c r="D546" s="197" t="s">
        <v>143</v>
      </c>
      <c r="E546" s="61"/>
      <c r="F546" s="198" t="s">
        <v>1040</v>
      </c>
      <c r="G546" s="61"/>
      <c r="H546" s="61"/>
      <c r="I546" s="156"/>
      <c r="J546" s="61"/>
      <c r="K546" s="61"/>
      <c r="L546" s="59"/>
      <c r="M546" s="199"/>
      <c r="N546" s="40"/>
      <c r="O546" s="40"/>
      <c r="P546" s="40"/>
      <c r="Q546" s="40"/>
      <c r="R546" s="40"/>
      <c r="S546" s="40"/>
      <c r="T546" s="76"/>
      <c r="AT546" s="22" t="s">
        <v>143</v>
      </c>
      <c r="AU546" s="22" t="s">
        <v>84</v>
      </c>
    </row>
    <row r="547" spans="2:51" s="11" customFormat="1" ht="13.5">
      <c r="B547" s="200"/>
      <c r="C547" s="201"/>
      <c r="D547" s="197" t="s">
        <v>145</v>
      </c>
      <c r="E547" s="202" t="s">
        <v>21</v>
      </c>
      <c r="F547" s="203" t="s">
        <v>1051</v>
      </c>
      <c r="G547" s="201"/>
      <c r="H547" s="204">
        <v>18.81</v>
      </c>
      <c r="I547" s="205"/>
      <c r="J547" s="201"/>
      <c r="K547" s="201"/>
      <c r="L547" s="206"/>
      <c r="M547" s="207"/>
      <c r="N547" s="208"/>
      <c r="O547" s="208"/>
      <c r="P547" s="208"/>
      <c r="Q547" s="208"/>
      <c r="R547" s="208"/>
      <c r="S547" s="208"/>
      <c r="T547" s="209"/>
      <c r="AT547" s="210" t="s">
        <v>145</v>
      </c>
      <c r="AU547" s="210" t="s">
        <v>84</v>
      </c>
      <c r="AV547" s="11" t="s">
        <v>84</v>
      </c>
      <c r="AW547" s="11" t="s">
        <v>35</v>
      </c>
      <c r="AX547" s="11" t="s">
        <v>72</v>
      </c>
      <c r="AY547" s="210" t="s">
        <v>134</v>
      </c>
    </row>
    <row r="548" spans="2:51" s="11" customFormat="1" ht="13.5">
      <c r="B548" s="200"/>
      <c r="C548" s="201"/>
      <c r="D548" s="197" t="s">
        <v>145</v>
      </c>
      <c r="E548" s="202" t="s">
        <v>21</v>
      </c>
      <c r="F548" s="203" t="s">
        <v>1024</v>
      </c>
      <c r="G548" s="201"/>
      <c r="H548" s="204">
        <v>1.1</v>
      </c>
      <c r="I548" s="205"/>
      <c r="J548" s="201"/>
      <c r="K548" s="201"/>
      <c r="L548" s="206"/>
      <c r="M548" s="207"/>
      <c r="N548" s="208"/>
      <c r="O548" s="208"/>
      <c r="P548" s="208"/>
      <c r="Q548" s="208"/>
      <c r="R548" s="208"/>
      <c r="S548" s="208"/>
      <c r="T548" s="209"/>
      <c r="AT548" s="210" t="s">
        <v>145</v>
      </c>
      <c r="AU548" s="210" t="s">
        <v>84</v>
      </c>
      <c r="AV548" s="11" t="s">
        <v>84</v>
      </c>
      <c r="AW548" s="11" t="s">
        <v>35</v>
      </c>
      <c r="AX548" s="11" t="s">
        <v>72</v>
      </c>
      <c r="AY548" s="210" t="s">
        <v>134</v>
      </c>
    </row>
    <row r="549" spans="2:65" s="1" customFormat="1" ht="25.5" customHeight="1">
      <c r="B549" s="39"/>
      <c r="C549" s="185" t="s">
        <v>1052</v>
      </c>
      <c r="D549" s="185" t="s">
        <v>136</v>
      </c>
      <c r="E549" s="186" t="s">
        <v>1053</v>
      </c>
      <c r="F549" s="187" t="s">
        <v>1054</v>
      </c>
      <c r="G549" s="188" t="s">
        <v>215</v>
      </c>
      <c r="H549" s="189">
        <v>325.454</v>
      </c>
      <c r="I549" s="190"/>
      <c r="J549" s="191">
        <f>ROUND(I549*H549,2)</f>
        <v>0</v>
      </c>
      <c r="K549" s="187" t="s">
        <v>140</v>
      </c>
      <c r="L549" s="59"/>
      <c r="M549" s="192" t="s">
        <v>21</v>
      </c>
      <c r="N549" s="193" t="s">
        <v>43</v>
      </c>
      <c r="O549" s="40"/>
      <c r="P549" s="194">
        <f>O549*H549</f>
        <v>0</v>
      </c>
      <c r="Q549" s="194">
        <v>4E-05</v>
      </c>
      <c r="R549" s="194">
        <f>Q549*H549</f>
        <v>0.01301816</v>
      </c>
      <c r="S549" s="194">
        <v>0</v>
      </c>
      <c r="T549" s="195">
        <f>S549*H549</f>
        <v>0</v>
      </c>
      <c r="AR549" s="22" t="s">
        <v>235</v>
      </c>
      <c r="AT549" s="22" t="s">
        <v>136</v>
      </c>
      <c r="AU549" s="22" t="s">
        <v>84</v>
      </c>
      <c r="AY549" s="22" t="s">
        <v>134</v>
      </c>
      <c r="BE549" s="196">
        <f>IF(N549="základní",J549,0)</f>
        <v>0</v>
      </c>
      <c r="BF549" s="196">
        <f>IF(N549="snížená",J549,0)</f>
        <v>0</v>
      </c>
      <c r="BG549" s="196">
        <f>IF(N549="zákl. přenesená",J549,0)</f>
        <v>0</v>
      </c>
      <c r="BH549" s="196">
        <f>IF(N549="sníž. přenesená",J549,0)</f>
        <v>0</v>
      </c>
      <c r="BI549" s="196">
        <f>IF(N549="nulová",J549,0)</f>
        <v>0</v>
      </c>
      <c r="BJ549" s="22" t="s">
        <v>77</v>
      </c>
      <c r="BK549" s="196">
        <f>ROUND(I549*H549,2)</f>
        <v>0</v>
      </c>
      <c r="BL549" s="22" t="s">
        <v>235</v>
      </c>
      <c r="BM549" s="22" t="s">
        <v>1055</v>
      </c>
    </row>
    <row r="550" spans="2:47" s="1" customFormat="1" ht="94.5">
      <c r="B550" s="39"/>
      <c r="C550" s="61"/>
      <c r="D550" s="197" t="s">
        <v>143</v>
      </c>
      <c r="E550" s="61"/>
      <c r="F550" s="198" t="s">
        <v>1040</v>
      </c>
      <c r="G550" s="61"/>
      <c r="H550" s="61"/>
      <c r="I550" s="156"/>
      <c r="J550" s="61"/>
      <c r="K550" s="61"/>
      <c r="L550" s="59"/>
      <c r="M550" s="199"/>
      <c r="N550" s="40"/>
      <c r="O550" s="40"/>
      <c r="P550" s="40"/>
      <c r="Q550" s="40"/>
      <c r="R550" s="40"/>
      <c r="S550" s="40"/>
      <c r="T550" s="76"/>
      <c r="AT550" s="22" t="s">
        <v>143</v>
      </c>
      <c r="AU550" s="22" t="s">
        <v>84</v>
      </c>
    </row>
    <row r="551" spans="2:51" s="11" customFormat="1" ht="13.5">
      <c r="B551" s="200"/>
      <c r="C551" s="201"/>
      <c r="D551" s="197" t="s">
        <v>145</v>
      </c>
      <c r="E551" s="202" t="s">
        <v>21</v>
      </c>
      <c r="F551" s="203" t="s">
        <v>1041</v>
      </c>
      <c r="G551" s="201"/>
      <c r="H551" s="204">
        <v>323.554</v>
      </c>
      <c r="I551" s="205"/>
      <c r="J551" s="201"/>
      <c r="K551" s="201"/>
      <c r="L551" s="206"/>
      <c r="M551" s="207"/>
      <c r="N551" s="208"/>
      <c r="O551" s="208"/>
      <c r="P551" s="208"/>
      <c r="Q551" s="208"/>
      <c r="R551" s="208"/>
      <c r="S551" s="208"/>
      <c r="T551" s="209"/>
      <c r="AT551" s="210" t="s">
        <v>145</v>
      </c>
      <c r="AU551" s="210" t="s">
        <v>84</v>
      </c>
      <c r="AV551" s="11" t="s">
        <v>84</v>
      </c>
      <c r="AW551" s="11" t="s">
        <v>35</v>
      </c>
      <c r="AX551" s="11" t="s">
        <v>72</v>
      </c>
      <c r="AY551" s="210" t="s">
        <v>134</v>
      </c>
    </row>
    <row r="552" spans="2:51" s="11" customFormat="1" ht="13.5">
      <c r="B552" s="200"/>
      <c r="C552" s="201"/>
      <c r="D552" s="197" t="s">
        <v>145</v>
      </c>
      <c r="E552" s="202" t="s">
        <v>21</v>
      </c>
      <c r="F552" s="203" t="s">
        <v>1042</v>
      </c>
      <c r="G552" s="201"/>
      <c r="H552" s="204">
        <v>1.9</v>
      </c>
      <c r="I552" s="205"/>
      <c r="J552" s="201"/>
      <c r="K552" s="201"/>
      <c r="L552" s="206"/>
      <c r="M552" s="207"/>
      <c r="N552" s="208"/>
      <c r="O552" s="208"/>
      <c r="P552" s="208"/>
      <c r="Q552" s="208"/>
      <c r="R552" s="208"/>
      <c r="S552" s="208"/>
      <c r="T552" s="209"/>
      <c r="AT552" s="210" t="s">
        <v>145</v>
      </c>
      <c r="AU552" s="210" t="s">
        <v>84</v>
      </c>
      <c r="AV552" s="11" t="s">
        <v>84</v>
      </c>
      <c r="AW552" s="11" t="s">
        <v>35</v>
      </c>
      <c r="AX552" s="11" t="s">
        <v>72</v>
      </c>
      <c r="AY552" s="210" t="s">
        <v>134</v>
      </c>
    </row>
    <row r="553" spans="2:65" s="1" customFormat="1" ht="25.5" customHeight="1">
      <c r="B553" s="39"/>
      <c r="C553" s="185" t="s">
        <v>1056</v>
      </c>
      <c r="D553" s="185" t="s">
        <v>136</v>
      </c>
      <c r="E553" s="186" t="s">
        <v>1057</v>
      </c>
      <c r="F553" s="187" t="s">
        <v>1058</v>
      </c>
      <c r="G553" s="188" t="s">
        <v>325</v>
      </c>
      <c r="H553" s="189">
        <v>3</v>
      </c>
      <c r="I553" s="190"/>
      <c r="J553" s="191">
        <f>ROUND(I553*H553,2)</f>
        <v>0</v>
      </c>
      <c r="K553" s="187" t="s">
        <v>140</v>
      </c>
      <c r="L553" s="59"/>
      <c r="M553" s="192" t="s">
        <v>21</v>
      </c>
      <c r="N553" s="193" t="s">
        <v>43</v>
      </c>
      <c r="O553" s="40"/>
      <c r="P553" s="194">
        <f>O553*H553</f>
        <v>0</v>
      </c>
      <c r="Q553" s="194">
        <v>0</v>
      </c>
      <c r="R553" s="194">
        <f>Q553*H553</f>
        <v>0</v>
      </c>
      <c r="S553" s="194">
        <v>0</v>
      </c>
      <c r="T553" s="195">
        <f>S553*H553</f>
        <v>0</v>
      </c>
      <c r="AR553" s="22" t="s">
        <v>235</v>
      </c>
      <c r="AT553" s="22" t="s">
        <v>136</v>
      </c>
      <c r="AU553" s="22" t="s">
        <v>84</v>
      </c>
      <c r="AY553" s="22" t="s">
        <v>134</v>
      </c>
      <c r="BE553" s="196">
        <f>IF(N553="základní",J553,0)</f>
        <v>0</v>
      </c>
      <c r="BF553" s="196">
        <f>IF(N553="snížená",J553,0)</f>
        <v>0</v>
      </c>
      <c r="BG553" s="196">
        <f>IF(N553="zákl. přenesená",J553,0)</f>
        <v>0</v>
      </c>
      <c r="BH553" s="196">
        <f>IF(N553="sníž. přenesená",J553,0)</f>
        <v>0</v>
      </c>
      <c r="BI553" s="196">
        <f>IF(N553="nulová",J553,0)</f>
        <v>0</v>
      </c>
      <c r="BJ553" s="22" t="s">
        <v>77</v>
      </c>
      <c r="BK553" s="196">
        <f>ROUND(I553*H553,2)</f>
        <v>0</v>
      </c>
      <c r="BL553" s="22" t="s">
        <v>235</v>
      </c>
      <c r="BM553" s="22" t="s">
        <v>1059</v>
      </c>
    </row>
    <row r="554" spans="2:65" s="1" customFormat="1" ht="16.5" customHeight="1">
      <c r="B554" s="39"/>
      <c r="C554" s="211" t="s">
        <v>1060</v>
      </c>
      <c r="D554" s="211" t="s">
        <v>201</v>
      </c>
      <c r="E554" s="212" t="s">
        <v>1061</v>
      </c>
      <c r="F554" s="213" t="s">
        <v>1062</v>
      </c>
      <c r="G554" s="214" t="s">
        <v>325</v>
      </c>
      <c r="H554" s="215">
        <v>3</v>
      </c>
      <c r="I554" s="216"/>
      <c r="J554" s="217">
        <f>ROUND(I554*H554,2)</f>
        <v>0</v>
      </c>
      <c r="K554" s="213" t="s">
        <v>140</v>
      </c>
      <c r="L554" s="218"/>
      <c r="M554" s="219" t="s">
        <v>21</v>
      </c>
      <c r="N554" s="220" t="s">
        <v>43</v>
      </c>
      <c r="O554" s="40"/>
      <c r="P554" s="194">
        <f>O554*H554</f>
        <v>0</v>
      </c>
      <c r="Q554" s="194">
        <v>0.0015</v>
      </c>
      <c r="R554" s="194">
        <f>Q554*H554</f>
        <v>0.0045000000000000005</v>
      </c>
      <c r="S554" s="194">
        <v>0</v>
      </c>
      <c r="T554" s="195">
        <f>S554*H554</f>
        <v>0</v>
      </c>
      <c r="AR554" s="22" t="s">
        <v>338</v>
      </c>
      <c r="AT554" s="22" t="s">
        <v>201</v>
      </c>
      <c r="AU554" s="22" t="s">
        <v>84</v>
      </c>
      <c r="AY554" s="22" t="s">
        <v>134</v>
      </c>
      <c r="BE554" s="196">
        <f>IF(N554="základní",J554,0)</f>
        <v>0</v>
      </c>
      <c r="BF554" s="196">
        <f>IF(N554="snížená",J554,0)</f>
        <v>0</v>
      </c>
      <c r="BG554" s="196">
        <f>IF(N554="zákl. přenesená",J554,0)</f>
        <v>0</v>
      </c>
      <c r="BH554" s="196">
        <f>IF(N554="sníž. přenesená",J554,0)</f>
        <v>0</v>
      </c>
      <c r="BI554" s="196">
        <f>IF(N554="nulová",J554,0)</f>
        <v>0</v>
      </c>
      <c r="BJ554" s="22" t="s">
        <v>77</v>
      </c>
      <c r="BK554" s="196">
        <f>ROUND(I554*H554,2)</f>
        <v>0</v>
      </c>
      <c r="BL554" s="22" t="s">
        <v>235</v>
      </c>
      <c r="BM554" s="22" t="s">
        <v>1063</v>
      </c>
    </row>
    <row r="555" spans="2:65" s="1" customFormat="1" ht="25.5" customHeight="1">
      <c r="B555" s="39"/>
      <c r="C555" s="185" t="s">
        <v>1064</v>
      </c>
      <c r="D555" s="185" t="s">
        <v>136</v>
      </c>
      <c r="E555" s="186" t="s">
        <v>1065</v>
      </c>
      <c r="F555" s="187" t="s">
        <v>1066</v>
      </c>
      <c r="G555" s="188" t="s">
        <v>215</v>
      </c>
      <c r="H555" s="189">
        <v>323.554</v>
      </c>
      <c r="I555" s="190"/>
      <c r="J555" s="191">
        <f>ROUND(I555*H555,2)</f>
        <v>0</v>
      </c>
      <c r="K555" s="187" t="s">
        <v>830</v>
      </c>
      <c r="L555" s="59"/>
      <c r="M555" s="192" t="s">
        <v>21</v>
      </c>
      <c r="N555" s="193" t="s">
        <v>43</v>
      </c>
      <c r="O555" s="40"/>
      <c r="P555" s="194">
        <f>O555*H555</f>
        <v>0</v>
      </c>
      <c r="Q555" s="194">
        <v>0</v>
      </c>
      <c r="R555" s="194">
        <f>Q555*H555</f>
        <v>0</v>
      </c>
      <c r="S555" s="194">
        <v>0</v>
      </c>
      <c r="T555" s="195">
        <f>S555*H555</f>
        <v>0</v>
      </c>
      <c r="AR555" s="22" t="s">
        <v>235</v>
      </c>
      <c r="AT555" s="22" t="s">
        <v>136</v>
      </c>
      <c r="AU555" s="22" t="s">
        <v>84</v>
      </c>
      <c r="AY555" s="22" t="s">
        <v>134</v>
      </c>
      <c r="BE555" s="196">
        <f>IF(N555="základní",J555,0)</f>
        <v>0</v>
      </c>
      <c r="BF555" s="196">
        <f>IF(N555="snížená",J555,0)</f>
        <v>0</v>
      </c>
      <c r="BG555" s="196">
        <f>IF(N555="zákl. přenesená",J555,0)</f>
        <v>0</v>
      </c>
      <c r="BH555" s="196">
        <f>IF(N555="sníž. přenesená",J555,0)</f>
        <v>0</v>
      </c>
      <c r="BI555" s="196">
        <f>IF(N555="nulová",J555,0)</f>
        <v>0</v>
      </c>
      <c r="BJ555" s="22" t="s">
        <v>77</v>
      </c>
      <c r="BK555" s="196">
        <f>ROUND(I555*H555,2)</f>
        <v>0</v>
      </c>
      <c r="BL555" s="22" t="s">
        <v>235</v>
      </c>
      <c r="BM555" s="22" t="s">
        <v>1067</v>
      </c>
    </row>
    <row r="556" spans="2:47" s="1" customFormat="1" ht="54">
      <c r="B556" s="39"/>
      <c r="C556" s="61"/>
      <c r="D556" s="197" t="s">
        <v>143</v>
      </c>
      <c r="E556" s="61"/>
      <c r="F556" s="198" t="s">
        <v>1068</v>
      </c>
      <c r="G556" s="61"/>
      <c r="H556" s="61"/>
      <c r="I556" s="156"/>
      <c r="J556" s="61"/>
      <c r="K556" s="61"/>
      <c r="L556" s="59"/>
      <c r="M556" s="199"/>
      <c r="N556" s="40"/>
      <c r="O556" s="40"/>
      <c r="P556" s="40"/>
      <c r="Q556" s="40"/>
      <c r="R556" s="40"/>
      <c r="S556" s="40"/>
      <c r="T556" s="76"/>
      <c r="AT556" s="22" t="s">
        <v>143</v>
      </c>
      <c r="AU556" s="22" t="s">
        <v>84</v>
      </c>
    </row>
    <row r="557" spans="2:51" s="11" customFormat="1" ht="13.5">
      <c r="B557" s="200"/>
      <c r="C557" s="201"/>
      <c r="D557" s="197" t="s">
        <v>145</v>
      </c>
      <c r="E557" s="202" t="s">
        <v>21</v>
      </c>
      <c r="F557" s="203" t="s">
        <v>1041</v>
      </c>
      <c r="G557" s="201"/>
      <c r="H557" s="204">
        <v>323.554</v>
      </c>
      <c r="I557" s="205"/>
      <c r="J557" s="201"/>
      <c r="K557" s="201"/>
      <c r="L557" s="206"/>
      <c r="M557" s="207"/>
      <c r="N557" s="208"/>
      <c r="O557" s="208"/>
      <c r="P557" s="208"/>
      <c r="Q557" s="208"/>
      <c r="R557" s="208"/>
      <c r="S557" s="208"/>
      <c r="T557" s="209"/>
      <c r="AT557" s="210" t="s">
        <v>145</v>
      </c>
      <c r="AU557" s="210" t="s">
        <v>84</v>
      </c>
      <c r="AV557" s="11" t="s">
        <v>84</v>
      </c>
      <c r="AW557" s="11" t="s">
        <v>35</v>
      </c>
      <c r="AX557" s="11" t="s">
        <v>77</v>
      </c>
      <c r="AY557" s="210" t="s">
        <v>134</v>
      </c>
    </row>
    <row r="558" spans="2:65" s="1" customFormat="1" ht="16.5" customHeight="1">
      <c r="B558" s="39"/>
      <c r="C558" s="211" t="s">
        <v>1069</v>
      </c>
      <c r="D558" s="211" t="s">
        <v>201</v>
      </c>
      <c r="E558" s="212" t="s">
        <v>1070</v>
      </c>
      <c r="F558" s="213" t="s">
        <v>1071</v>
      </c>
      <c r="G558" s="214" t="s">
        <v>215</v>
      </c>
      <c r="H558" s="215">
        <v>323.554</v>
      </c>
      <c r="I558" s="216"/>
      <c r="J558" s="217">
        <f>ROUND(I558*H558,2)</f>
        <v>0</v>
      </c>
      <c r="K558" s="213" t="s">
        <v>189</v>
      </c>
      <c r="L558" s="218"/>
      <c r="M558" s="219" t="s">
        <v>21</v>
      </c>
      <c r="N558" s="220" t="s">
        <v>43</v>
      </c>
      <c r="O558" s="40"/>
      <c r="P558" s="194">
        <f>O558*H558</f>
        <v>0</v>
      </c>
      <c r="Q558" s="194">
        <v>0.00014</v>
      </c>
      <c r="R558" s="194">
        <f>Q558*H558</f>
        <v>0.045297559999999994</v>
      </c>
      <c r="S558" s="194">
        <v>0</v>
      </c>
      <c r="T558" s="195">
        <f>S558*H558</f>
        <v>0</v>
      </c>
      <c r="AR558" s="22" t="s">
        <v>338</v>
      </c>
      <c r="AT558" s="22" t="s">
        <v>201</v>
      </c>
      <c r="AU558" s="22" t="s">
        <v>84</v>
      </c>
      <c r="AY558" s="22" t="s">
        <v>134</v>
      </c>
      <c r="BE558" s="196">
        <f>IF(N558="základní",J558,0)</f>
        <v>0</v>
      </c>
      <c r="BF558" s="196">
        <f>IF(N558="snížená",J558,0)</f>
        <v>0</v>
      </c>
      <c r="BG558" s="196">
        <f>IF(N558="zákl. přenesená",J558,0)</f>
        <v>0</v>
      </c>
      <c r="BH558" s="196">
        <f>IF(N558="sníž. přenesená",J558,0)</f>
        <v>0</v>
      </c>
      <c r="BI558" s="196">
        <f>IF(N558="nulová",J558,0)</f>
        <v>0</v>
      </c>
      <c r="BJ558" s="22" t="s">
        <v>77</v>
      </c>
      <c r="BK558" s="196">
        <f>ROUND(I558*H558,2)</f>
        <v>0</v>
      </c>
      <c r="BL558" s="22" t="s">
        <v>235</v>
      </c>
      <c r="BM558" s="22" t="s">
        <v>1072</v>
      </c>
    </row>
    <row r="559" spans="2:51" s="11" customFormat="1" ht="13.5">
      <c r="B559" s="200"/>
      <c r="C559" s="201"/>
      <c r="D559" s="197" t="s">
        <v>145</v>
      </c>
      <c r="E559" s="202" t="s">
        <v>21</v>
      </c>
      <c r="F559" s="203" t="s">
        <v>1041</v>
      </c>
      <c r="G559" s="201"/>
      <c r="H559" s="204">
        <v>323.554</v>
      </c>
      <c r="I559" s="205"/>
      <c r="J559" s="201"/>
      <c r="K559" s="201"/>
      <c r="L559" s="206"/>
      <c r="M559" s="207"/>
      <c r="N559" s="208"/>
      <c r="O559" s="208"/>
      <c r="P559" s="208"/>
      <c r="Q559" s="208"/>
      <c r="R559" s="208"/>
      <c r="S559" s="208"/>
      <c r="T559" s="209"/>
      <c r="AT559" s="210" t="s">
        <v>145</v>
      </c>
      <c r="AU559" s="210" t="s">
        <v>84</v>
      </c>
      <c r="AV559" s="11" t="s">
        <v>84</v>
      </c>
      <c r="AW559" s="11" t="s">
        <v>35</v>
      </c>
      <c r="AX559" s="11" t="s">
        <v>77</v>
      </c>
      <c r="AY559" s="210" t="s">
        <v>134</v>
      </c>
    </row>
    <row r="560" spans="2:65" s="1" customFormat="1" ht="25.5" customHeight="1">
      <c r="B560" s="39"/>
      <c r="C560" s="185" t="s">
        <v>1073</v>
      </c>
      <c r="D560" s="185" t="s">
        <v>136</v>
      </c>
      <c r="E560" s="186" t="s">
        <v>1074</v>
      </c>
      <c r="F560" s="187" t="s">
        <v>1075</v>
      </c>
      <c r="G560" s="188" t="s">
        <v>215</v>
      </c>
      <c r="H560" s="189">
        <v>323.554</v>
      </c>
      <c r="I560" s="190"/>
      <c r="J560" s="191">
        <f>ROUND(I560*H560,2)</f>
        <v>0</v>
      </c>
      <c r="K560" s="187" t="s">
        <v>140</v>
      </c>
      <c r="L560" s="59"/>
      <c r="M560" s="192" t="s">
        <v>21</v>
      </c>
      <c r="N560" s="193" t="s">
        <v>43</v>
      </c>
      <c r="O560" s="40"/>
      <c r="P560" s="194">
        <f>O560*H560</f>
        <v>0</v>
      </c>
      <c r="Q560" s="194">
        <v>0</v>
      </c>
      <c r="R560" s="194">
        <f>Q560*H560</f>
        <v>0</v>
      </c>
      <c r="S560" s="194">
        <v>0</v>
      </c>
      <c r="T560" s="195">
        <f>S560*H560</f>
        <v>0</v>
      </c>
      <c r="AR560" s="22" t="s">
        <v>235</v>
      </c>
      <c r="AT560" s="22" t="s">
        <v>136</v>
      </c>
      <c r="AU560" s="22" t="s">
        <v>84</v>
      </c>
      <c r="AY560" s="22" t="s">
        <v>134</v>
      </c>
      <c r="BE560" s="196">
        <f>IF(N560="základní",J560,0)</f>
        <v>0</v>
      </c>
      <c r="BF560" s="196">
        <f>IF(N560="snížená",J560,0)</f>
        <v>0</v>
      </c>
      <c r="BG560" s="196">
        <f>IF(N560="zákl. přenesená",J560,0)</f>
        <v>0</v>
      </c>
      <c r="BH560" s="196">
        <f>IF(N560="sníž. přenesená",J560,0)</f>
        <v>0</v>
      </c>
      <c r="BI560" s="196">
        <f>IF(N560="nulová",J560,0)</f>
        <v>0</v>
      </c>
      <c r="BJ560" s="22" t="s">
        <v>77</v>
      </c>
      <c r="BK560" s="196">
        <f>ROUND(I560*H560,2)</f>
        <v>0</v>
      </c>
      <c r="BL560" s="22" t="s">
        <v>235</v>
      </c>
      <c r="BM560" s="22" t="s">
        <v>1076</v>
      </c>
    </row>
    <row r="561" spans="2:47" s="1" customFormat="1" ht="54">
      <c r="B561" s="39"/>
      <c r="C561" s="61"/>
      <c r="D561" s="197" t="s">
        <v>143</v>
      </c>
      <c r="E561" s="61"/>
      <c r="F561" s="198" t="s">
        <v>1068</v>
      </c>
      <c r="G561" s="61"/>
      <c r="H561" s="61"/>
      <c r="I561" s="156"/>
      <c r="J561" s="61"/>
      <c r="K561" s="61"/>
      <c r="L561" s="59"/>
      <c r="M561" s="199"/>
      <c r="N561" s="40"/>
      <c r="O561" s="40"/>
      <c r="P561" s="40"/>
      <c r="Q561" s="40"/>
      <c r="R561" s="40"/>
      <c r="S561" s="40"/>
      <c r="T561" s="76"/>
      <c r="AT561" s="22" t="s">
        <v>143</v>
      </c>
      <c r="AU561" s="22" t="s">
        <v>84</v>
      </c>
    </row>
    <row r="562" spans="2:51" s="11" customFormat="1" ht="13.5">
      <c r="B562" s="200"/>
      <c r="C562" s="201"/>
      <c r="D562" s="197" t="s">
        <v>145</v>
      </c>
      <c r="E562" s="202" t="s">
        <v>21</v>
      </c>
      <c r="F562" s="203" t="s">
        <v>1041</v>
      </c>
      <c r="G562" s="201"/>
      <c r="H562" s="204">
        <v>323.554</v>
      </c>
      <c r="I562" s="205"/>
      <c r="J562" s="201"/>
      <c r="K562" s="201"/>
      <c r="L562" s="206"/>
      <c r="M562" s="207"/>
      <c r="N562" s="208"/>
      <c r="O562" s="208"/>
      <c r="P562" s="208"/>
      <c r="Q562" s="208"/>
      <c r="R562" s="208"/>
      <c r="S562" s="208"/>
      <c r="T562" s="209"/>
      <c r="AT562" s="210" t="s">
        <v>145</v>
      </c>
      <c r="AU562" s="210" t="s">
        <v>84</v>
      </c>
      <c r="AV562" s="11" t="s">
        <v>84</v>
      </c>
      <c r="AW562" s="11" t="s">
        <v>35</v>
      </c>
      <c r="AX562" s="11" t="s">
        <v>72</v>
      </c>
      <c r="AY562" s="210" t="s">
        <v>134</v>
      </c>
    </row>
    <row r="563" spans="2:65" s="1" customFormat="1" ht="38.25" customHeight="1">
      <c r="B563" s="39"/>
      <c r="C563" s="185" t="s">
        <v>1077</v>
      </c>
      <c r="D563" s="185" t="s">
        <v>136</v>
      </c>
      <c r="E563" s="186" t="s">
        <v>1078</v>
      </c>
      <c r="F563" s="187" t="s">
        <v>1079</v>
      </c>
      <c r="G563" s="188" t="s">
        <v>204</v>
      </c>
      <c r="H563" s="189">
        <v>14.779</v>
      </c>
      <c r="I563" s="190"/>
      <c r="J563" s="191">
        <f>ROUND(I563*H563,2)</f>
        <v>0</v>
      </c>
      <c r="K563" s="187" t="s">
        <v>140</v>
      </c>
      <c r="L563" s="59"/>
      <c r="M563" s="192" t="s">
        <v>21</v>
      </c>
      <c r="N563" s="193" t="s">
        <v>43</v>
      </c>
      <c r="O563" s="40"/>
      <c r="P563" s="194">
        <f>O563*H563</f>
        <v>0</v>
      </c>
      <c r="Q563" s="194">
        <v>0</v>
      </c>
      <c r="R563" s="194">
        <f>Q563*H563</f>
        <v>0</v>
      </c>
      <c r="S563" s="194">
        <v>0</v>
      </c>
      <c r="T563" s="195">
        <f>S563*H563</f>
        <v>0</v>
      </c>
      <c r="AR563" s="22" t="s">
        <v>235</v>
      </c>
      <c r="AT563" s="22" t="s">
        <v>136</v>
      </c>
      <c r="AU563" s="22" t="s">
        <v>84</v>
      </c>
      <c r="AY563" s="22" t="s">
        <v>134</v>
      </c>
      <c r="BE563" s="196">
        <f>IF(N563="základní",J563,0)</f>
        <v>0</v>
      </c>
      <c r="BF563" s="196">
        <f>IF(N563="snížená",J563,0)</f>
        <v>0</v>
      </c>
      <c r="BG563" s="196">
        <f>IF(N563="zákl. přenesená",J563,0)</f>
        <v>0</v>
      </c>
      <c r="BH563" s="196">
        <f>IF(N563="sníž. přenesená",J563,0)</f>
        <v>0</v>
      </c>
      <c r="BI563" s="196">
        <f>IF(N563="nulová",J563,0)</f>
        <v>0</v>
      </c>
      <c r="BJ563" s="22" t="s">
        <v>77</v>
      </c>
      <c r="BK563" s="196">
        <f>ROUND(I563*H563,2)</f>
        <v>0</v>
      </c>
      <c r="BL563" s="22" t="s">
        <v>235</v>
      </c>
      <c r="BM563" s="22" t="s">
        <v>1080</v>
      </c>
    </row>
    <row r="564" spans="2:47" s="1" customFormat="1" ht="121.5">
      <c r="B564" s="39"/>
      <c r="C564" s="61"/>
      <c r="D564" s="197" t="s">
        <v>143</v>
      </c>
      <c r="E564" s="61"/>
      <c r="F564" s="198" t="s">
        <v>1081</v>
      </c>
      <c r="G564" s="61"/>
      <c r="H564" s="61"/>
      <c r="I564" s="156"/>
      <c r="J564" s="61"/>
      <c r="K564" s="61"/>
      <c r="L564" s="59"/>
      <c r="M564" s="199"/>
      <c r="N564" s="40"/>
      <c r="O564" s="40"/>
      <c r="P564" s="40"/>
      <c r="Q564" s="40"/>
      <c r="R564" s="40"/>
      <c r="S564" s="40"/>
      <c r="T564" s="76"/>
      <c r="AT564" s="22" t="s">
        <v>143</v>
      </c>
      <c r="AU564" s="22" t="s">
        <v>84</v>
      </c>
    </row>
    <row r="565" spans="2:63" s="10" customFormat="1" ht="29.85" customHeight="1">
      <c r="B565" s="169"/>
      <c r="C565" s="170"/>
      <c r="D565" s="171" t="s">
        <v>71</v>
      </c>
      <c r="E565" s="183" t="s">
        <v>1082</v>
      </c>
      <c r="F565" s="183" t="s">
        <v>1083</v>
      </c>
      <c r="G565" s="170"/>
      <c r="H565" s="170"/>
      <c r="I565" s="173"/>
      <c r="J565" s="184">
        <f>BK565</f>
        <v>0</v>
      </c>
      <c r="K565" s="170"/>
      <c r="L565" s="175"/>
      <c r="M565" s="176"/>
      <c r="N565" s="177"/>
      <c r="O565" s="177"/>
      <c r="P565" s="178">
        <f>SUM(P566:P578)</f>
        <v>0</v>
      </c>
      <c r="Q565" s="177"/>
      <c r="R565" s="178">
        <f>SUM(R566:R578)</f>
        <v>0.043495000000000006</v>
      </c>
      <c r="S565" s="177"/>
      <c r="T565" s="179">
        <f>SUM(T566:T578)</f>
        <v>0</v>
      </c>
      <c r="AR565" s="180" t="s">
        <v>84</v>
      </c>
      <c r="AT565" s="181" t="s">
        <v>71</v>
      </c>
      <c r="AU565" s="181" t="s">
        <v>77</v>
      </c>
      <c r="AY565" s="180" t="s">
        <v>134</v>
      </c>
      <c r="BK565" s="182">
        <f>SUM(BK566:BK578)</f>
        <v>0</v>
      </c>
    </row>
    <row r="566" spans="2:65" s="1" customFormat="1" ht="25.5" customHeight="1">
      <c r="B566" s="39"/>
      <c r="C566" s="185" t="s">
        <v>1084</v>
      </c>
      <c r="D566" s="185" t="s">
        <v>136</v>
      </c>
      <c r="E566" s="186" t="s">
        <v>1085</v>
      </c>
      <c r="F566" s="187" t="s">
        <v>1086</v>
      </c>
      <c r="G566" s="188" t="s">
        <v>215</v>
      </c>
      <c r="H566" s="189">
        <v>0.54</v>
      </c>
      <c r="I566" s="190"/>
      <c r="J566" s="191">
        <f>ROUND(I566*H566,2)</f>
        <v>0</v>
      </c>
      <c r="K566" s="187" t="s">
        <v>140</v>
      </c>
      <c r="L566" s="59"/>
      <c r="M566" s="192" t="s">
        <v>21</v>
      </c>
      <c r="N566" s="193" t="s">
        <v>43</v>
      </c>
      <c r="O566" s="40"/>
      <c r="P566" s="194">
        <f>O566*H566</f>
        <v>0</v>
      </c>
      <c r="Q566" s="194">
        <v>0.00025</v>
      </c>
      <c r="R566" s="194">
        <f>Q566*H566</f>
        <v>0.000135</v>
      </c>
      <c r="S566" s="194">
        <v>0</v>
      </c>
      <c r="T566" s="195">
        <f>S566*H566</f>
        <v>0</v>
      </c>
      <c r="AR566" s="22" t="s">
        <v>235</v>
      </c>
      <c r="AT566" s="22" t="s">
        <v>136</v>
      </c>
      <c r="AU566" s="22" t="s">
        <v>84</v>
      </c>
      <c r="AY566" s="22" t="s">
        <v>134</v>
      </c>
      <c r="BE566" s="196">
        <f>IF(N566="základní",J566,0)</f>
        <v>0</v>
      </c>
      <c r="BF566" s="196">
        <f>IF(N566="snížená",J566,0)</f>
        <v>0</v>
      </c>
      <c r="BG566" s="196">
        <f>IF(N566="zákl. přenesená",J566,0)</f>
        <v>0</v>
      </c>
      <c r="BH566" s="196">
        <f>IF(N566="sníž. přenesená",J566,0)</f>
        <v>0</v>
      </c>
      <c r="BI566" s="196">
        <f>IF(N566="nulová",J566,0)</f>
        <v>0</v>
      </c>
      <c r="BJ566" s="22" t="s">
        <v>77</v>
      </c>
      <c r="BK566" s="196">
        <f>ROUND(I566*H566,2)</f>
        <v>0</v>
      </c>
      <c r="BL566" s="22" t="s">
        <v>235</v>
      </c>
      <c r="BM566" s="22" t="s">
        <v>1087</v>
      </c>
    </row>
    <row r="567" spans="2:47" s="1" customFormat="1" ht="81">
      <c r="B567" s="39"/>
      <c r="C567" s="61"/>
      <c r="D567" s="197" t="s">
        <v>143</v>
      </c>
      <c r="E567" s="61"/>
      <c r="F567" s="198" t="s">
        <v>1088</v>
      </c>
      <c r="G567" s="61"/>
      <c r="H567" s="61"/>
      <c r="I567" s="156"/>
      <c r="J567" s="61"/>
      <c r="K567" s="61"/>
      <c r="L567" s="59"/>
      <c r="M567" s="199"/>
      <c r="N567" s="40"/>
      <c r="O567" s="40"/>
      <c r="P567" s="40"/>
      <c r="Q567" s="40"/>
      <c r="R567" s="40"/>
      <c r="S567" s="40"/>
      <c r="T567" s="76"/>
      <c r="AT567" s="22" t="s">
        <v>143</v>
      </c>
      <c r="AU567" s="22" t="s">
        <v>84</v>
      </c>
    </row>
    <row r="568" spans="2:51" s="11" customFormat="1" ht="13.5">
      <c r="B568" s="200"/>
      <c r="C568" s="201"/>
      <c r="D568" s="197" t="s">
        <v>145</v>
      </c>
      <c r="E568" s="202" t="s">
        <v>21</v>
      </c>
      <c r="F568" s="203" t="s">
        <v>1089</v>
      </c>
      <c r="G568" s="201"/>
      <c r="H568" s="204">
        <v>0.54</v>
      </c>
      <c r="I568" s="205"/>
      <c r="J568" s="201"/>
      <c r="K568" s="201"/>
      <c r="L568" s="206"/>
      <c r="M568" s="207"/>
      <c r="N568" s="208"/>
      <c r="O568" s="208"/>
      <c r="P568" s="208"/>
      <c r="Q568" s="208"/>
      <c r="R568" s="208"/>
      <c r="S568" s="208"/>
      <c r="T568" s="209"/>
      <c r="AT568" s="210" t="s">
        <v>145</v>
      </c>
      <c r="AU568" s="210" t="s">
        <v>84</v>
      </c>
      <c r="AV568" s="11" t="s">
        <v>84</v>
      </c>
      <c r="AW568" s="11" t="s">
        <v>35</v>
      </c>
      <c r="AX568" s="11" t="s">
        <v>72</v>
      </c>
      <c r="AY568" s="210" t="s">
        <v>134</v>
      </c>
    </row>
    <row r="569" spans="2:65" s="1" customFormat="1" ht="16.5" customHeight="1">
      <c r="B569" s="39"/>
      <c r="C569" s="211" t="s">
        <v>1090</v>
      </c>
      <c r="D569" s="211" t="s">
        <v>201</v>
      </c>
      <c r="E569" s="212" t="s">
        <v>1091</v>
      </c>
      <c r="F569" s="213" t="s">
        <v>1092</v>
      </c>
      <c r="G569" s="214" t="s">
        <v>325</v>
      </c>
      <c r="H569" s="215">
        <v>1</v>
      </c>
      <c r="I569" s="216"/>
      <c r="J569" s="217">
        <f>ROUND(I569*H569,2)</f>
        <v>0</v>
      </c>
      <c r="K569" s="213" t="s">
        <v>140</v>
      </c>
      <c r="L569" s="218"/>
      <c r="M569" s="219" t="s">
        <v>21</v>
      </c>
      <c r="N569" s="220" t="s">
        <v>43</v>
      </c>
      <c r="O569" s="40"/>
      <c r="P569" s="194">
        <f>O569*H569</f>
        <v>0</v>
      </c>
      <c r="Q569" s="194">
        <v>0.016</v>
      </c>
      <c r="R569" s="194">
        <f>Q569*H569</f>
        <v>0.016</v>
      </c>
      <c r="S569" s="194">
        <v>0</v>
      </c>
      <c r="T569" s="195">
        <f>S569*H569</f>
        <v>0</v>
      </c>
      <c r="AR569" s="22" t="s">
        <v>338</v>
      </c>
      <c r="AT569" s="22" t="s">
        <v>201</v>
      </c>
      <c r="AU569" s="22" t="s">
        <v>84</v>
      </c>
      <c r="AY569" s="22" t="s">
        <v>134</v>
      </c>
      <c r="BE569" s="196">
        <f>IF(N569="základní",J569,0)</f>
        <v>0</v>
      </c>
      <c r="BF569" s="196">
        <f>IF(N569="snížená",J569,0)</f>
        <v>0</v>
      </c>
      <c r="BG569" s="196">
        <f>IF(N569="zákl. přenesená",J569,0)</f>
        <v>0</v>
      </c>
      <c r="BH569" s="196">
        <f>IF(N569="sníž. přenesená",J569,0)</f>
        <v>0</v>
      </c>
      <c r="BI569" s="196">
        <f>IF(N569="nulová",J569,0)</f>
        <v>0</v>
      </c>
      <c r="BJ569" s="22" t="s">
        <v>77</v>
      </c>
      <c r="BK569" s="196">
        <f>ROUND(I569*H569,2)</f>
        <v>0</v>
      </c>
      <c r="BL569" s="22" t="s">
        <v>235</v>
      </c>
      <c r="BM569" s="22" t="s">
        <v>1093</v>
      </c>
    </row>
    <row r="570" spans="2:65" s="1" customFormat="1" ht="25.5" customHeight="1">
      <c r="B570" s="39"/>
      <c r="C570" s="185" t="s">
        <v>1094</v>
      </c>
      <c r="D570" s="185" t="s">
        <v>136</v>
      </c>
      <c r="E570" s="186" t="s">
        <v>1095</v>
      </c>
      <c r="F570" s="187" t="s">
        <v>1096</v>
      </c>
      <c r="G570" s="188" t="s">
        <v>325</v>
      </c>
      <c r="H570" s="189">
        <v>1</v>
      </c>
      <c r="I570" s="190"/>
      <c r="J570" s="191">
        <f>ROUND(I570*H570,2)</f>
        <v>0</v>
      </c>
      <c r="K570" s="187" t="s">
        <v>140</v>
      </c>
      <c r="L570" s="59"/>
      <c r="M570" s="192" t="s">
        <v>21</v>
      </c>
      <c r="N570" s="193" t="s">
        <v>43</v>
      </c>
      <c r="O570" s="40"/>
      <c r="P570" s="194">
        <f>O570*H570</f>
        <v>0</v>
      </c>
      <c r="Q570" s="194">
        <v>0</v>
      </c>
      <c r="R570" s="194">
        <f>Q570*H570</f>
        <v>0</v>
      </c>
      <c r="S570" s="194">
        <v>0</v>
      </c>
      <c r="T570" s="195">
        <f>S570*H570</f>
        <v>0</v>
      </c>
      <c r="AR570" s="22" t="s">
        <v>235</v>
      </c>
      <c r="AT570" s="22" t="s">
        <v>136</v>
      </c>
      <c r="AU570" s="22" t="s">
        <v>84</v>
      </c>
      <c r="AY570" s="22" t="s">
        <v>134</v>
      </c>
      <c r="BE570" s="196">
        <f>IF(N570="základní",J570,0)</f>
        <v>0</v>
      </c>
      <c r="BF570" s="196">
        <f>IF(N570="snížená",J570,0)</f>
        <v>0</v>
      </c>
      <c r="BG570" s="196">
        <f>IF(N570="zákl. přenesená",J570,0)</f>
        <v>0</v>
      </c>
      <c r="BH570" s="196">
        <f>IF(N570="sníž. přenesená",J570,0)</f>
        <v>0</v>
      </c>
      <c r="BI570" s="196">
        <f>IF(N570="nulová",J570,0)</f>
        <v>0</v>
      </c>
      <c r="BJ570" s="22" t="s">
        <v>77</v>
      </c>
      <c r="BK570" s="196">
        <f>ROUND(I570*H570,2)</f>
        <v>0</v>
      </c>
      <c r="BL570" s="22" t="s">
        <v>235</v>
      </c>
      <c r="BM570" s="22" t="s">
        <v>1097</v>
      </c>
    </row>
    <row r="571" spans="2:47" s="1" customFormat="1" ht="135">
      <c r="B571" s="39"/>
      <c r="C571" s="61"/>
      <c r="D571" s="197" t="s">
        <v>143</v>
      </c>
      <c r="E571" s="61"/>
      <c r="F571" s="198" t="s">
        <v>1098</v>
      </c>
      <c r="G571" s="61"/>
      <c r="H571" s="61"/>
      <c r="I571" s="156"/>
      <c r="J571" s="61"/>
      <c r="K571" s="61"/>
      <c r="L571" s="59"/>
      <c r="M571" s="199"/>
      <c r="N571" s="40"/>
      <c r="O571" s="40"/>
      <c r="P571" s="40"/>
      <c r="Q571" s="40"/>
      <c r="R571" s="40"/>
      <c r="S571" s="40"/>
      <c r="T571" s="76"/>
      <c r="AT571" s="22" t="s">
        <v>143</v>
      </c>
      <c r="AU571" s="22" t="s">
        <v>84</v>
      </c>
    </row>
    <row r="572" spans="2:65" s="1" customFormat="1" ht="16.5" customHeight="1">
      <c r="B572" s="39"/>
      <c r="C572" s="211" t="s">
        <v>1099</v>
      </c>
      <c r="D572" s="211" t="s">
        <v>201</v>
      </c>
      <c r="E572" s="212" t="s">
        <v>1100</v>
      </c>
      <c r="F572" s="213" t="s">
        <v>1101</v>
      </c>
      <c r="G572" s="214" t="s">
        <v>325</v>
      </c>
      <c r="H572" s="215">
        <v>1</v>
      </c>
      <c r="I572" s="216"/>
      <c r="J572" s="217">
        <f>ROUND(I572*H572,2)</f>
        <v>0</v>
      </c>
      <c r="K572" s="213" t="s">
        <v>140</v>
      </c>
      <c r="L572" s="218"/>
      <c r="M572" s="219" t="s">
        <v>21</v>
      </c>
      <c r="N572" s="220" t="s">
        <v>43</v>
      </c>
      <c r="O572" s="40"/>
      <c r="P572" s="194">
        <f>O572*H572</f>
        <v>0</v>
      </c>
      <c r="Q572" s="194">
        <v>0.025</v>
      </c>
      <c r="R572" s="194">
        <f>Q572*H572</f>
        <v>0.025</v>
      </c>
      <c r="S572" s="194">
        <v>0</v>
      </c>
      <c r="T572" s="195">
        <f>S572*H572</f>
        <v>0</v>
      </c>
      <c r="AR572" s="22" t="s">
        <v>338</v>
      </c>
      <c r="AT572" s="22" t="s">
        <v>201</v>
      </c>
      <c r="AU572" s="22" t="s">
        <v>84</v>
      </c>
      <c r="AY572" s="22" t="s">
        <v>134</v>
      </c>
      <c r="BE572" s="196">
        <f>IF(N572="základní",J572,0)</f>
        <v>0</v>
      </c>
      <c r="BF572" s="196">
        <f>IF(N572="snížená",J572,0)</f>
        <v>0</v>
      </c>
      <c r="BG572" s="196">
        <f>IF(N572="zákl. přenesená",J572,0)</f>
        <v>0</v>
      </c>
      <c r="BH572" s="196">
        <f>IF(N572="sníž. přenesená",J572,0)</f>
        <v>0</v>
      </c>
      <c r="BI572" s="196">
        <f>IF(N572="nulová",J572,0)</f>
        <v>0</v>
      </c>
      <c r="BJ572" s="22" t="s">
        <v>77</v>
      </c>
      <c r="BK572" s="196">
        <f>ROUND(I572*H572,2)</f>
        <v>0</v>
      </c>
      <c r="BL572" s="22" t="s">
        <v>235</v>
      </c>
      <c r="BM572" s="22" t="s">
        <v>1102</v>
      </c>
    </row>
    <row r="573" spans="2:65" s="1" customFormat="1" ht="25.5" customHeight="1">
      <c r="B573" s="39"/>
      <c r="C573" s="185" t="s">
        <v>1103</v>
      </c>
      <c r="D573" s="185" t="s">
        <v>136</v>
      </c>
      <c r="E573" s="186" t="s">
        <v>1104</v>
      </c>
      <c r="F573" s="187" t="s">
        <v>1105</v>
      </c>
      <c r="G573" s="188" t="s">
        <v>325</v>
      </c>
      <c r="H573" s="189">
        <v>1</v>
      </c>
      <c r="I573" s="190"/>
      <c r="J573" s="191">
        <f>ROUND(I573*H573,2)</f>
        <v>0</v>
      </c>
      <c r="K573" s="187" t="s">
        <v>140</v>
      </c>
      <c r="L573" s="59"/>
      <c r="M573" s="192" t="s">
        <v>21</v>
      </c>
      <c r="N573" s="193" t="s">
        <v>43</v>
      </c>
      <c r="O573" s="40"/>
      <c r="P573" s="194">
        <f>O573*H573</f>
        <v>0</v>
      </c>
      <c r="Q573" s="194">
        <v>0</v>
      </c>
      <c r="R573" s="194">
        <f>Q573*H573</f>
        <v>0</v>
      </c>
      <c r="S573" s="194">
        <v>0</v>
      </c>
      <c r="T573" s="195">
        <f>S573*H573</f>
        <v>0</v>
      </c>
      <c r="AR573" s="22" t="s">
        <v>235</v>
      </c>
      <c r="AT573" s="22" t="s">
        <v>136</v>
      </c>
      <c r="AU573" s="22" t="s">
        <v>84</v>
      </c>
      <c r="AY573" s="22" t="s">
        <v>134</v>
      </c>
      <c r="BE573" s="196">
        <f>IF(N573="základní",J573,0)</f>
        <v>0</v>
      </c>
      <c r="BF573" s="196">
        <f>IF(N573="snížená",J573,0)</f>
        <v>0</v>
      </c>
      <c r="BG573" s="196">
        <f>IF(N573="zákl. přenesená",J573,0)</f>
        <v>0</v>
      </c>
      <c r="BH573" s="196">
        <f>IF(N573="sníž. přenesená",J573,0)</f>
        <v>0</v>
      </c>
      <c r="BI573" s="196">
        <f>IF(N573="nulová",J573,0)</f>
        <v>0</v>
      </c>
      <c r="BJ573" s="22" t="s">
        <v>77</v>
      </c>
      <c r="BK573" s="196">
        <f>ROUND(I573*H573,2)</f>
        <v>0</v>
      </c>
      <c r="BL573" s="22" t="s">
        <v>235</v>
      </c>
      <c r="BM573" s="22" t="s">
        <v>1106</v>
      </c>
    </row>
    <row r="574" spans="2:47" s="1" customFormat="1" ht="40.5">
      <c r="B574" s="39"/>
      <c r="C574" s="61"/>
      <c r="D574" s="197" t="s">
        <v>143</v>
      </c>
      <c r="E574" s="61"/>
      <c r="F574" s="198" t="s">
        <v>1107</v>
      </c>
      <c r="G574" s="61"/>
      <c r="H574" s="61"/>
      <c r="I574" s="156"/>
      <c r="J574" s="61"/>
      <c r="K574" s="61"/>
      <c r="L574" s="59"/>
      <c r="M574" s="199"/>
      <c r="N574" s="40"/>
      <c r="O574" s="40"/>
      <c r="P574" s="40"/>
      <c r="Q574" s="40"/>
      <c r="R574" s="40"/>
      <c r="S574" s="40"/>
      <c r="T574" s="76"/>
      <c r="AT574" s="22" t="s">
        <v>143</v>
      </c>
      <c r="AU574" s="22" t="s">
        <v>84</v>
      </c>
    </row>
    <row r="575" spans="2:65" s="1" customFormat="1" ht="16.5" customHeight="1">
      <c r="B575" s="39"/>
      <c r="C575" s="211" t="s">
        <v>1108</v>
      </c>
      <c r="D575" s="211" t="s">
        <v>201</v>
      </c>
      <c r="E575" s="212" t="s">
        <v>1109</v>
      </c>
      <c r="F575" s="213" t="s">
        <v>1110</v>
      </c>
      <c r="G575" s="214" t="s">
        <v>341</v>
      </c>
      <c r="H575" s="215">
        <v>0.6</v>
      </c>
      <c r="I575" s="216"/>
      <c r="J575" s="217">
        <f>ROUND(I575*H575,2)</f>
        <v>0</v>
      </c>
      <c r="K575" s="213" t="s">
        <v>140</v>
      </c>
      <c r="L575" s="218"/>
      <c r="M575" s="219" t="s">
        <v>21</v>
      </c>
      <c r="N575" s="220" t="s">
        <v>43</v>
      </c>
      <c r="O575" s="40"/>
      <c r="P575" s="194">
        <f>O575*H575</f>
        <v>0</v>
      </c>
      <c r="Q575" s="194">
        <v>0.0036</v>
      </c>
      <c r="R575" s="194">
        <f>Q575*H575</f>
        <v>0.00216</v>
      </c>
      <c r="S575" s="194">
        <v>0</v>
      </c>
      <c r="T575" s="195">
        <f>S575*H575</f>
        <v>0</v>
      </c>
      <c r="AR575" s="22" t="s">
        <v>338</v>
      </c>
      <c r="AT575" s="22" t="s">
        <v>201</v>
      </c>
      <c r="AU575" s="22" t="s">
        <v>84</v>
      </c>
      <c r="AY575" s="22" t="s">
        <v>134</v>
      </c>
      <c r="BE575" s="196">
        <f>IF(N575="základní",J575,0)</f>
        <v>0</v>
      </c>
      <c r="BF575" s="196">
        <f>IF(N575="snížená",J575,0)</f>
        <v>0</v>
      </c>
      <c r="BG575" s="196">
        <f>IF(N575="zákl. přenesená",J575,0)</f>
        <v>0</v>
      </c>
      <c r="BH575" s="196">
        <f>IF(N575="sníž. přenesená",J575,0)</f>
        <v>0</v>
      </c>
      <c r="BI575" s="196">
        <f>IF(N575="nulová",J575,0)</f>
        <v>0</v>
      </c>
      <c r="BJ575" s="22" t="s">
        <v>77</v>
      </c>
      <c r="BK575" s="196">
        <f>ROUND(I575*H575,2)</f>
        <v>0</v>
      </c>
      <c r="BL575" s="22" t="s">
        <v>235</v>
      </c>
      <c r="BM575" s="22" t="s">
        <v>1111</v>
      </c>
    </row>
    <row r="576" spans="2:65" s="1" customFormat="1" ht="16.5" customHeight="1">
      <c r="B576" s="39"/>
      <c r="C576" s="211" t="s">
        <v>1112</v>
      </c>
      <c r="D576" s="211" t="s">
        <v>201</v>
      </c>
      <c r="E576" s="212" t="s">
        <v>1113</v>
      </c>
      <c r="F576" s="213" t="s">
        <v>1114</v>
      </c>
      <c r="G576" s="214" t="s">
        <v>1115</v>
      </c>
      <c r="H576" s="215">
        <v>1</v>
      </c>
      <c r="I576" s="216"/>
      <c r="J576" s="217">
        <f>ROUND(I576*H576,2)</f>
        <v>0</v>
      </c>
      <c r="K576" s="213" t="s">
        <v>140</v>
      </c>
      <c r="L576" s="218"/>
      <c r="M576" s="219" t="s">
        <v>21</v>
      </c>
      <c r="N576" s="220" t="s">
        <v>43</v>
      </c>
      <c r="O576" s="40"/>
      <c r="P576" s="194">
        <f>O576*H576</f>
        <v>0</v>
      </c>
      <c r="Q576" s="194">
        <v>0.0002</v>
      </c>
      <c r="R576" s="194">
        <f>Q576*H576</f>
        <v>0.0002</v>
      </c>
      <c r="S576" s="194">
        <v>0</v>
      </c>
      <c r="T576" s="195">
        <f>S576*H576</f>
        <v>0</v>
      </c>
      <c r="AR576" s="22" t="s">
        <v>338</v>
      </c>
      <c r="AT576" s="22" t="s">
        <v>201</v>
      </c>
      <c r="AU576" s="22" t="s">
        <v>84</v>
      </c>
      <c r="AY576" s="22" t="s">
        <v>134</v>
      </c>
      <c r="BE576" s="196">
        <f>IF(N576="základní",J576,0)</f>
        <v>0</v>
      </c>
      <c r="BF576" s="196">
        <f>IF(N576="snížená",J576,0)</f>
        <v>0</v>
      </c>
      <c r="BG576" s="196">
        <f>IF(N576="zákl. přenesená",J576,0)</f>
        <v>0</v>
      </c>
      <c r="BH576" s="196">
        <f>IF(N576="sníž. přenesená",J576,0)</f>
        <v>0</v>
      </c>
      <c r="BI576" s="196">
        <f>IF(N576="nulová",J576,0)</f>
        <v>0</v>
      </c>
      <c r="BJ576" s="22" t="s">
        <v>77</v>
      </c>
      <c r="BK576" s="196">
        <f>ROUND(I576*H576,2)</f>
        <v>0</v>
      </c>
      <c r="BL576" s="22" t="s">
        <v>235</v>
      </c>
      <c r="BM576" s="22" t="s">
        <v>1116</v>
      </c>
    </row>
    <row r="577" spans="2:65" s="1" customFormat="1" ht="25.5" customHeight="1">
      <c r="B577" s="39"/>
      <c r="C577" s="185" t="s">
        <v>1117</v>
      </c>
      <c r="D577" s="185" t="s">
        <v>136</v>
      </c>
      <c r="E577" s="186" t="s">
        <v>1118</v>
      </c>
      <c r="F577" s="187" t="s">
        <v>1119</v>
      </c>
      <c r="G577" s="188" t="s">
        <v>701</v>
      </c>
      <c r="H577" s="221"/>
      <c r="I577" s="190"/>
      <c r="J577" s="191">
        <f>ROUND(I577*H577,2)</f>
        <v>0</v>
      </c>
      <c r="K577" s="187" t="s">
        <v>140</v>
      </c>
      <c r="L577" s="59"/>
      <c r="M577" s="192" t="s">
        <v>21</v>
      </c>
      <c r="N577" s="193" t="s">
        <v>43</v>
      </c>
      <c r="O577" s="40"/>
      <c r="P577" s="194">
        <f>O577*H577</f>
        <v>0</v>
      </c>
      <c r="Q577" s="194">
        <v>0</v>
      </c>
      <c r="R577" s="194">
        <f>Q577*H577</f>
        <v>0</v>
      </c>
      <c r="S577" s="194">
        <v>0</v>
      </c>
      <c r="T577" s="195">
        <f>S577*H577</f>
        <v>0</v>
      </c>
      <c r="AR577" s="22" t="s">
        <v>235</v>
      </c>
      <c r="AT577" s="22" t="s">
        <v>136</v>
      </c>
      <c r="AU577" s="22" t="s">
        <v>84</v>
      </c>
      <c r="AY577" s="22" t="s">
        <v>134</v>
      </c>
      <c r="BE577" s="196">
        <f>IF(N577="základní",J577,0)</f>
        <v>0</v>
      </c>
      <c r="BF577" s="196">
        <f>IF(N577="snížená",J577,0)</f>
        <v>0</v>
      </c>
      <c r="BG577" s="196">
        <f>IF(N577="zákl. přenesená",J577,0)</f>
        <v>0</v>
      </c>
      <c r="BH577" s="196">
        <f>IF(N577="sníž. přenesená",J577,0)</f>
        <v>0</v>
      </c>
      <c r="BI577" s="196">
        <f>IF(N577="nulová",J577,0)</f>
        <v>0</v>
      </c>
      <c r="BJ577" s="22" t="s">
        <v>77</v>
      </c>
      <c r="BK577" s="196">
        <f>ROUND(I577*H577,2)</f>
        <v>0</v>
      </c>
      <c r="BL577" s="22" t="s">
        <v>235</v>
      </c>
      <c r="BM577" s="22" t="s">
        <v>1120</v>
      </c>
    </row>
    <row r="578" spans="2:47" s="1" customFormat="1" ht="121.5">
      <c r="B578" s="39"/>
      <c r="C578" s="61"/>
      <c r="D578" s="197" t="s">
        <v>143</v>
      </c>
      <c r="E578" s="61"/>
      <c r="F578" s="198" t="s">
        <v>1121</v>
      </c>
      <c r="G578" s="61"/>
      <c r="H578" s="61"/>
      <c r="I578" s="156"/>
      <c r="J578" s="61"/>
      <c r="K578" s="61"/>
      <c r="L578" s="59"/>
      <c r="M578" s="199"/>
      <c r="N578" s="40"/>
      <c r="O578" s="40"/>
      <c r="P578" s="40"/>
      <c r="Q578" s="40"/>
      <c r="R578" s="40"/>
      <c r="S578" s="40"/>
      <c r="T578" s="76"/>
      <c r="AT578" s="22" t="s">
        <v>143</v>
      </c>
      <c r="AU578" s="22" t="s">
        <v>84</v>
      </c>
    </row>
    <row r="579" spans="2:63" s="10" customFormat="1" ht="29.85" customHeight="1">
      <c r="B579" s="169"/>
      <c r="C579" s="170"/>
      <c r="D579" s="171" t="s">
        <v>71</v>
      </c>
      <c r="E579" s="183" t="s">
        <v>1122</v>
      </c>
      <c r="F579" s="183" t="s">
        <v>1123</v>
      </c>
      <c r="G579" s="170"/>
      <c r="H579" s="170"/>
      <c r="I579" s="173"/>
      <c r="J579" s="184">
        <f>BK579</f>
        <v>0</v>
      </c>
      <c r="K579" s="170"/>
      <c r="L579" s="175"/>
      <c r="M579" s="176"/>
      <c r="N579" s="177"/>
      <c r="O579" s="177"/>
      <c r="P579" s="178">
        <f>SUM(P580:P588)</f>
        <v>0</v>
      </c>
      <c r="Q579" s="177"/>
      <c r="R579" s="178">
        <f>SUM(R580:R588)</f>
        <v>0.0086076</v>
      </c>
      <c r="S579" s="177"/>
      <c r="T579" s="179">
        <f>SUM(T580:T588)</f>
        <v>0</v>
      </c>
      <c r="AR579" s="180" t="s">
        <v>84</v>
      </c>
      <c r="AT579" s="181" t="s">
        <v>71</v>
      </c>
      <c r="AU579" s="181" t="s">
        <v>77</v>
      </c>
      <c r="AY579" s="180" t="s">
        <v>134</v>
      </c>
      <c r="BK579" s="182">
        <f>SUM(BK580:BK588)</f>
        <v>0</v>
      </c>
    </row>
    <row r="580" spans="2:65" s="1" customFormat="1" ht="16.5" customHeight="1">
      <c r="B580" s="39"/>
      <c r="C580" s="185" t="s">
        <v>1124</v>
      </c>
      <c r="D580" s="185" t="s">
        <v>136</v>
      </c>
      <c r="E580" s="186" t="s">
        <v>1125</v>
      </c>
      <c r="F580" s="187" t="s">
        <v>1126</v>
      </c>
      <c r="G580" s="188" t="s">
        <v>215</v>
      </c>
      <c r="H580" s="189">
        <v>17.24</v>
      </c>
      <c r="I580" s="190"/>
      <c r="J580" s="191">
        <f>ROUND(I580*H580,2)</f>
        <v>0</v>
      </c>
      <c r="K580" s="187" t="s">
        <v>189</v>
      </c>
      <c r="L580" s="59"/>
      <c r="M580" s="192" t="s">
        <v>21</v>
      </c>
      <c r="N580" s="193" t="s">
        <v>43</v>
      </c>
      <c r="O580" s="40"/>
      <c r="P580" s="194">
        <f>O580*H580</f>
        <v>0</v>
      </c>
      <c r="Q580" s="194">
        <v>0</v>
      </c>
      <c r="R580" s="194">
        <f>Q580*H580</f>
        <v>0</v>
      </c>
      <c r="S580" s="194">
        <v>0</v>
      </c>
      <c r="T580" s="195">
        <f>S580*H580</f>
        <v>0</v>
      </c>
      <c r="AR580" s="22" t="s">
        <v>235</v>
      </c>
      <c r="AT580" s="22" t="s">
        <v>136</v>
      </c>
      <c r="AU580" s="22" t="s">
        <v>84</v>
      </c>
      <c r="AY580" s="22" t="s">
        <v>134</v>
      </c>
      <c r="BE580" s="196">
        <f>IF(N580="základní",J580,0)</f>
        <v>0</v>
      </c>
      <c r="BF580" s="196">
        <f>IF(N580="snížená",J580,0)</f>
        <v>0</v>
      </c>
      <c r="BG580" s="196">
        <f>IF(N580="zákl. přenesená",J580,0)</f>
        <v>0</v>
      </c>
      <c r="BH580" s="196">
        <f>IF(N580="sníž. přenesená",J580,0)</f>
        <v>0</v>
      </c>
      <c r="BI580" s="196">
        <f>IF(N580="nulová",J580,0)</f>
        <v>0</v>
      </c>
      <c r="BJ580" s="22" t="s">
        <v>77</v>
      </c>
      <c r="BK580" s="196">
        <f>ROUND(I580*H580,2)</f>
        <v>0</v>
      </c>
      <c r="BL580" s="22" t="s">
        <v>235</v>
      </c>
      <c r="BM580" s="22" t="s">
        <v>1127</v>
      </c>
    </row>
    <row r="581" spans="2:65" s="1" customFormat="1" ht="25.5" customHeight="1">
      <c r="B581" s="39"/>
      <c r="C581" s="185" t="s">
        <v>1128</v>
      </c>
      <c r="D581" s="185" t="s">
        <v>136</v>
      </c>
      <c r="E581" s="186" t="s">
        <v>1129</v>
      </c>
      <c r="F581" s="187" t="s">
        <v>1130</v>
      </c>
      <c r="G581" s="188" t="s">
        <v>215</v>
      </c>
      <c r="H581" s="189">
        <v>16</v>
      </c>
      <c r="I581" s="190"/>
      <c r="J581" s="191">
        <f>ROUND(I581*H581,2)</f>
        <v>0</v>
      </c>
      <c r="K581" s="187" t="s">
        <v>189</v>
      </c>
      <c r="L581" s="59"/>
      <c r="M581" s="192" t="s">
        <v>21</v>
      </c>
      <c r="N581" s="193" t="s">
        <v>43</v>
      </c>
      <c r="O581" s="40"/>
      <c r="P581" s="194">
        <f>O581*H581</f>
        <v>0</v>
      </c>
      <c r="Q581" s="194">
        <v>0</v>
      </c>
      <c r="R581" s="194">
        <f>Q581*H581</f>
        <v>0</v>
      </c>
      <c r="S581" s="194">
        <v>0</v>
      </c>
      <c r="T581" s="195">
        <f>S581*H581</f>
        <v>0</v>
      </c>
      <c r="AR581" s="22" t="s">
        <v>235</v>
      </c>
      <c r="AT581" s="22" t="s">
        <v>136</v>
      </c>
      <c r="AU581" s="22" t="s">
        <v>84</v>
      </c>
      <c r="AY581" s="22" t="s">
        <v>134</v>
      </c>
      <c r="BE581" s="196">
        <f>IF(N581="základní",J581,0)</f>
        <v>0</v>
      </c>
      <c r="BF581" s="196">
        <f>IF(N581="snížená",J581,0)</f>
        <v>0</v>
      </c>
      <c r="BG581" s="196">
        <f>IF(N581="zákl. přenesená",J581,0)</f>
        <v>0</v>
      </c>
      <c r="BH581" s="196">
        <f>IF(N581="sníž. přenesená",J581,0)</f>
        <v>0</v>
      </c>
      <c r="BI581" s="196">
        <f>IF(N581="nulová",J581,0)</f>
        <v>0</v>
      </c>
      <c r="BJ581" s="22" t="s">
        <v>77</v>
      </c>
      <c r="BK581" s="196">
        <f>ROUND(I581*H581,2)</f>
        <v>0</v>
      </c>
      <c r="BL581" s="22" t="s">
        <v>235</v>
      </c>
      <c r="BM581" s="22" t="s">
        <v>1131</v>
      </c>
    </row>
    <row r="582" spans="2:47" s="1" customFormat="1" ht="40.5">
      <c r="B582" s="39"/>
      <c r="C582" s="61"/>
      <c r="D582" s="197" t="s">
        <v>143</v>
      </c>
      <c r="E582" s="61"/>
      <c r="F582" s="198" t="s">
        <v>1132</v>
      </c>
      <c r="G582" s="61"/>
      <c r="H582" s="61"/>
      <c r="I582" s="156"/>
      <c r="J582" s="61"/>
      <c r="K582" s="61"/>
      <c r="L582" s="59"/>
      <c r="M582" s="199"/>
      <c r="N582" s="40"/>
      <c r="O582" s="40"/>
      <c r="P582" s="40"/>
      <c r="Q582" s="40"/>
      <c r="R582" s="40"/>
      <c r="S582" s="40"/>
      <c r="T582" s="76"/>
      <c r="AT582" s="22" t="s">
        <v>143</v>
      </c>
      <c r="AU582" s="22" t="s">
        <v>84</v>
      </c>
    </row>
    <row r="583" spans="2:65" s="1" customFormat="1" ht="25.5" customHeight="1">
      <c r="B583" s="39"/>
      <c r="C583" s="185" t="s">
        <v>1133</v>
      </c>
      <c r="D583" s="185" t="s">
        <v>136</v>
      </c>
      <c r="E583" s="186" t="s">
        <v>1134</v>
      </c>
      <c r="F583" s="187" t="s">
        <v>1135</v>
      </c>
      <c r="G583" s="188" t="s">
        <v>215</v>
      </c>
      <c r="H583" s="189">
        <v>20</v>
      </c>
      <c r="I583" s="190"/>
      <c r="J583" s="191">
        <f>ROUND(I583*H583,2)</f>
        <v>0</v>
      </c>
      <c r="K583" s="187" t="s">
        <v>189</v>
      </c>
      <c r="L583" s="59"/>
      <c r="M583" s="192" t="s">
        <v>21</v>
      </c>
      <c r="N583" s="193" t="s">
        <v>43</v>
      </c>
      <c r="O583" s="40"/>
      <c r="P583" s="194">
        <f>O583*H583</f>
        <v>0</v>
      </c>
      <c r="Q583" s="194">
        <v>0</v>
      </c>
      <c r="R583" s="194">
        <f>Q583*H583</f>
        <v>0</v>
      </c>
      <c r="S583" s="194">
        <v>0</v>
      </c>
      <c r="T583" s="195">
        <f>S583*H583</f>
        <v>0</v>
      </c>
      <c r="AR583" s="22" t="s">
        <v>235</v>
      </c>
      <c r="AT583" s="22" t="s">
        <v>136</v>
      </c>
      <c r="AU583" s="22" t="s">
        <v>84</v>
      </c>
      <c r="AY583" s="22" t="s">
        <v>134</v>
      </c>
      <c r="BE583" s="196">
        <f>IF(N583="základní",J583,0)</f>
        <v>0</v>
      </c>
      <c r="BF583" s="196">
        <f>IF(N583="snížená",J583,0)</f>
        <v>0</v>
      </c>
      <c r="BG583" s="196">
        <f>IF(N583="zákl. přenesená",J583,0)</f>
        <v>0</v>
      </c>
      <c r="BH583" s="196">
        <f>IF(N583="sníž. přenesená",J583,0)</f>
        <v>0</v>
      </c>
      <c r="BI583" s="196">
        <f>IF(N583="nulová",J583,0)</f>
        <v>0</v>
      </c>
      <c r="BJ583" s="22" t="s">
        <v>77</v>
      </c>
      <c r="BK583" s="196">
        <f>ROUND(I583*H583,2)</f>
        <v>0</v>
      </c>
      <c r="BL583" s="22" t="s">
        <v>235</v>
      </c>
      <c r="BM583" s="22" t="s">
        <v>1136</v>
      </c>
    </row>
    <row r="584" spans="2:47" s="1" customFormat="1" ht="40.5">
      <c r="B584" s="39"/>
      <c r="C584" s="61"/>
      <c r="D584" s="197" t="s">
        <v>143</v>
      </c>
      <c r="E584" s="61"/>
      <c r="F584" s="198" t="s">
        <v>1132</v>
      </c>
      <c r="G584" s="61"/>
      <c r="H584" s="61"/>
      <c r="I584" s="156"/>
      <c r="J584" s="61"/>
      <c r="K584" s="61"/>
      <c r="L584" s="59"/>
      <c r="M584" s="199"/>
      <c r="N584" s="40"/>
      <c r="O584" s="40"/>
      <c r="P584" s="40"/>
      <c r="Q584" s="40"/>
      <c r="R584" s="40"/>
      <c r="S584" s="40"/>
      <c r="T584" s="76"/>
      <c r="AT584" s="22" t="s">
        <v>143</v>
      </c>
      <c r="AU584" s="22" t="s">
        <v>84</v>
      </c>
    </row>
    <row r="585" spans="2:65" s="1" customFormat="1" ht="16.5" customHeight="1">
      <c r="B585" s="39"/>
      <c r="C585" s="211" t="s">
        <v>1137</v>
      </c>
      <c r="D585" s="211" t="s">
        <v>201</v>
      </c>
      <c r="E585" s="212" t="s">
        <v>1138</v>
      </c>
      <c r="F585" s="213" t="s">
        <v>1139</v>
      </c>
      <c r="G585" s="214" t="s">
        <v>215</v>
      </c>
      <c r="H585" s="215">
        <v>36</v>
      </c>
      <c r="I585" s="216"/>
      <c r="J585" s="217">
        <f>ROUND(I585*H585,2)</f>
        <v>0</v>
      </c>
      <c r="K585" s="213" t="s">
        <v>189</v>
      </c>
      <c r="L585" s="218"/>
      <c r="M585" s="219" t="s">
        <v>21</v>
      </c>
      <c r="N585" s="220" t="s">
        <v>43</v>
      </c>
      <c r="O585" s="40"/>
      <c r="P585" s="194">
        <f>O585*H585</f>
        <v>0</v>
      </c>
      <c r="Q585" s="194">
        <v>0</v>
      </c>
      <c r="R585" s="194">
        <f>Q585*H585</f>
        <v>0</v>
      </c>
      <c r="S585" s="194">
        <v>0</v>
      </c>
      <c r="T585" s="195">
        <f>S585*H585</f>
        <v>0</v>
      </c>
      <c r="AR585" s="22" t="s">
        <v>338</v>
      </c>
      <c r="AT585" s="22" t="s">
        <v>201</v>
      </c>
      <c r="AU585" s="22" t="s">
        <v>84</v>
      </c>
      <c r="AY585" s="22" t="s">
        <v>134</v>
      </c>
      <c r="BE585" s="196">
        <f>IF(N585="základní",J585,0)</f>
        <v>0</v>
      </c>
      <c r="BF585" s="196">
        <f>IF(N585="snížená",J585,0)</f>
        <v>0</v>
      </c>
      <c r="BG585" s="196">
        <f>IF(N585="zákl. přenesená",J585,0)</f>
        <v>0</v>
      </c>
      <c r="BH585" s="196">
        <f>IF(N585="sníž. přenesená",J585,0)</f>
        <v>0</v>
      </c>
      <c r="BI585" s="196">
        <f>IF(N585="nulová",J585,0)</f>
        <v>0</v>
      </c>
      <c r="BJ585" s="22" t="s">
        <v>77</v>
      </c>
      <c r="BK585" s="196">
        <f>ROUND(I585*H585,2)</f>
        <v>0</v>
      </c>
      <c r="BL585" s="22" t="s">
        <v>235</v>
      </c>
      <c r="BM585" s="22" t="s">
        <v>1140</v>
      </c>
    </row>
    <row r="586" spans="2:65" s="1" customFormat="1" ht="16.5" customHeight="1">
      <c r="B586" s="39"/>
      <c r="C586" s="185" t="s">
        <v>1141</v>
      </c>
      <c r="D586" s="185" t="s">
        <v>136</v>
      </c>
      <c r="E586" s="186" t="s">
        <v>1142</v>
      </c>
      <c r="F586" s="187" t="s">
        <v>1143</v>
      </c>
      <c r="G586" s="188" t="s">
        <v>215</v>
      </c>
      <c r="H586" s="189">
        <v>17.24</v>
      </c>
      <c r="I586" s="190"/>
      <c r="J586" s="191">
        <f>ROUND(I586*H586,2)</f>
        <v>0</v>
      </c>
      <c r="K586" s="187" t="s">
        <v>189</v>
      </c>
      <c r="L586" s="59"/>
      <c r="M586" s="192" t="s">
        <v>21</v>
      </c>
      <c r="N586" s="193" t="s">
        <v>43</v>
      </c>
      <c r="O586" s="40"/>
      <c r="P586" s="194">
        <f>O586*H586</f>
        <v>0</v>
      </c>
      <c r="Q586" s="194">
        <v>0.0002</v>
      </c>
      <c r="R586" s="194">
        <f>Q586*H586</f>
        <v>0.0034479999999999997</v>
      </c>
      <c r="S586" s="194">
        <v>0</v>
      </c>
      <c r="T586" s="195">
        <f>S586*H586</f>
        <v>0</v>
      </c>
      <c r="AR586" s="22" t="s">
        <v>235</v>
      </c>
      <c r="AT586" s="22" t="s">
        <v>136</v>
      </c>
      <c r="AU586" s="22" t="s">
        <v>84</v>
      </c>
      <c r="AY586" s="22" t="s">
        <v>134</v>
      </c>
      <c r="BE586" s="196">
        <f>IF(N586="základní",J586,0)</f>
        <v>0</v>
      </c>
      <c r="BF586" s="196">
        <f>IF(N586="snížená",J586,0)</f>
        <v>0</v>
      </c>
      <c r="BG586" s="196">
        <f>IF(N586="zákl. přenesená",J586,0)</f>
        <v>0</v>
      </c>
      <c r="BH586" s="196">
        <f>IF(N586="sníž. přenesená",J586,0)</f>
        <v>0</v>
      </c>
      <c r="BI586" s="196">
        <f>IF(N586="nulová",J586,0)</f>
        <v>0</v>
      </c>
      <c r="BJ586" s="22" t="s">
        <v>77</v>
      </c>
      <c r="BK586" s="196">
        <f>ROUND(I586*H586,2)</f>
        <v>0</v>
      </c>
      <c r="BL586" s="22" t="s">
        <v>235</v>
      </c>
      <c r="BM586" s="22" t="s">
        <v>1144</v>
      </c>
    </row>
    <row r="587" spans="2:65" s="1" customFormat="1" ht="25.5" customHeight="1">
      <c r="B587" s="39"/>
      <c r="C587" s="185" t="s">
        <v>1145</v>
      </c>
      <c r="D587" s="185" t="s">
        <v>136</v>
      </c>
      <c r="E587" s="186" t="s">
        <v>1146</v>
      </c>
      <c r="F587" s="187" t="s">
        <v>1147</v>
      </c>
      <c r="G587" s="188" t="s">
        <v>215</v>
      </c>
      <c r="H587" s="189">
        <v>16</v>
      </c>
      <c r="I587" s="190"/>
      <c r="J587" s="191">
        <f>ROUND(I587*H587,2)</f>
        <v>0</v>
      </c>
      <c r="K587" s="187" t="s">
        <v>189</v>
      </c>
      <c r="L587" s="59"/>
      <c r="M587" s="192" t="s">
        <v>21</v>
      </c>
      <c r="N587" s="193" t="s">
        <v>43</v>
      </c>
      <c r="O587" s="40"/>
      <c r="P587" s="194">
        <f>O587*H587</f>
        <v>0</v>
      </c>
      <c r="Q587" s="194">
        <v>1E-05</v>
      </c>
      <c r="R587" s="194">
        <f>Q587*H587</f>
        <v>0.00016</v>
      </c>
      <c r="S587" s="194">
        <v>0</v>
      </c>
      <c r="T587" s="195">
        <f>S587*H587</f>
        <v>0</v>
      </c>
      <c r="AR587" s="22" t="s">
        <v>235</v>
      </c>
      <c r="AT587" s="22" t="s">
        <v>136</v>
      </c>
      <c r="AU587" s="22" t="s">
        <v>84</v>
      </c>
      <c r="AY587" s="22" t="s">
        <v>134</v>
      </c>
      <c r="BE587" s="196">
        <f>IF(N587="základní",J587,0)</f>
        <v>0</v>
      </c>
      <c r="BF587" s="196">
        <f>IF(N587="snížená",J587,0)</f>
        <v>0</v>
      </c>
      <c r="BG587" s="196">
        <f>IF(N587="zákl. přenesená",J587,0)</f>
        <v>0</v>
      </c>
      <c r="BH587" s="196">
        <f>IF(N587="sníž. přenesená",J587,0)</f>
        <v>0</v>
      </c>
      <c r="BI587" s="196">
        <f>IF(N587="nulová",J587,0)</f>
        <v>0</v>
      </c>
      <c r="BJ587" s="22" t="s">
        <v>77</v>
      </c>
      <c r="BK587" s="196">
        <f>ROUND(I587*H587,2)</f>
        <v>0</v>
      </c>
      <c r="BL587" s="22" t="s">
        <v>235</v>
      </c>
      <c r="BM587" s="22" t="s">
        <v>1148</v>
      </c>
    </row>
    <row r="588" spans="2:65" s="1" customFormat="1" ht="25.5" customHeight="1">
      <c r="B588" s="39"/>
      <c r="C588" s="185" t="s">
        <v>1149</v>
      </c>
      <c r="D588" s="185" t="s">
        <v>136</v>
      </c>
      <c r="E588" s="186" t="s">
        <v>1150</v>
      </c>
      <c r="F588" s="187" t="s">
        <v>1151</v>
      </c>
      <c r="G588" s="188" t="s">
        <v>215</v>
      </c>
      <c r="H588" s="189">
        <v>17.24</v>
      </c>
      <c r="I588" s="190"/>
      <c r="J588" s="191">
        <f>ROUND(I588*H588,2)</f>
        <v>0</v>
      </c>
      <c r="K588" s="187" t="s">
        <v>830</v>
      </c>
      <c r="L588" s="59"/>
      <c r="M588" s="192" t="s">
        <v>21</v>
      </c>
      <c r="N588" s="193" t="s">
        <v>43</v>
      </c>
      <c r="O588" s="40"/>
      <c r="P588" s="194">
        <f>O588*H588</f>
        <v>0</v>
      </c>
      <c r="Q588" s="194">
        <v>0.00029</v>
      </c>
      <c r="R588" s="194">
        <f>Q588*H588</f>
        <v>0.0049996</v>
      </c>
      <c r="S588" s="194">
        <v>0</v>
      </c>
      <c r="T588" s="195">
        <f>S588*H588</f>
        <v>0</v>
      </c>
      <c r="AR588" s="22" t="s">
        <v>235</v>
      </c>
      <c r="AT588" s="22" t="s">
        <v>136</v>
      </c>
      <c r="AU588" s="22" t="s">
        <v>84</v>
      </c>
      <c r="AY588" s="22" t="s">
        <v>134</v>
      </c>
      <c r="BE588" s="196">
        <f>IF(N588="základní",J588,0)</f>
        <v>0</v>
      </c>
      <c r="BF588" s="196">
        <f>IF(N588="snížená",J588,0)</f>
        <v>0</v>
      </c>
      <c r="BG588" s="196">
        <f>IF(N588="zákl. přenesená",J588,0)</f>
        <v>0</v>
      </c>
      <c r="BH588" s="196">
        <f>IF(N588="sníž. přenesená",J588,0)</f>
        <v>0</v>
      </c>
      <c r="BI588" s="196">
        <f>IF(N588="nulová",J588,0)</f>
        <v>0</v>
      </c>
      <c r="BJ588" s="22" t="s">
        <v>77</v>
      </c>
      <c r="BK588" s="196">
        <f>ROUND(I588*H588,2)</f>
        <v>0</v>
      </c>
      <c r="BL588" s="22" t="s">
        <v>235</v>
      </c>
      <c r="BM588" s="22" t="s">
        <v>1152</v>
      </c>
    </row>
    <row r="589" spans="2:63" s="10" customFormat="1" ht="37.35" customHeight="1">
      <c r="B589" s="169"/>
      <c r="C589" s="170"/>
      <c r="D589" s="171" t="s">
        <v>71</v>
      </c>
      <c r="E589" s="172" t="s">
        <v>1153</v>
      </c>
      <c r="F589" s="172" t="s">
        <v>1154</v>
      </c>
      <c r="G589" s="170"/>
      <c r="H589" s="170"/>
      <c r="I589" s="173"/>
      <c r="J589" s="174">
        <f>BK589</f>
        <v>0</v>
      </c>
      <c r="K589" s="170"/>
      <c r="L589" s="175"/>
      <c r="M589" s="176"/>
      <c r="N589" s="177"/>
      <c r="O589" s="177"/>
      <c r="P589" s="178">
        <f>P590</f>
        <v>0</v>
      </c>
      <c r="Q589" s="177"/>
      <c r="R589" s="178">
        <f>R590</f>
        <v>0</v>
      </c>
      <c r="S589" s="177"/>
      <c r="T589" s="179">
        <f>T590</f>
        <v>0</v>
      </c>
      <c r="AR589" s="180" t="s">
        <v>141</v>
      </c>
      <c r="AT589" s="181" t="s">
        <v>71</v>
      </c>
      <c r="AU589" s="181" t="s">
        <v>72</v>
      </c>
      <c r="AY589" s="180" t="s">
        <v>134</v>
      </c>
      <c r="BK589" s="182">
        <f>BK590</f>
        <v>0</v>
      </c>
    </row>
    <row r="590" spans="2:63" s="10" customFormat="1" ht="19.9" customHeight="1">
      <c r="B590" s="169"/>
      <c r="C590" s="170"/>
      <c r="D590" s="171" t="s">
        <v>71</v>
      </c>
      <c r="E590" s="183" t="s">
        <v>1155</v>
      </c>
      <c r="F590" s="183" t="s">
        <v>1156</v>
      </c>
      <c r="G590" s="170"/>
      <c r="H590" s="170"/>
      <c r="I590" s="173"/>
      <c r="J590" s="184">
        <f>BK590</f>
        <v>0</v>
      </c>
      <c r="K590" s="170"/>
      <c r="L590" s="175"/>
      <c r="M590" s="176"/>
      <c r="N590" s="177"/>
      <c r="O590" s="177"/>
      <c r="P590" s="178">
        <f>SUM(P591:P593)</f>
        <v>0</v>
      </c>
      <c r="Q590" s="177"/>
      <c r="R590" s="178">
        <f>SUM(R591:R593)</f>
        <v>0</v>
      </c>
      <c r="S590" s="177"/>
      <c r="T590" s="179">
        <f>SUM(T591:T593)</f>
        <v>0</v>
      </c>
      <c r="AR590" s="180" t="s">
        <v>141</v>
      </c>
      <c r="AT590" s="181" t="s">
        <v>71</v>
      </c>
      <c r="AU590" s="181" t="s">
        <v>77</v>
      </c>
      <c r="AY590" s="180" t="s">
        <v>134</v>
      </c>
      <c r="BK590" s="182">
        <f>SUM(BK591:BK593)</f>
        <v>0</v>
      </c>
    </row>
    <row r="591" spans="2:65" s="1" customFormat="1" ht="408" customHeight="1">
      <c r="B591" s="39"/>
      <c r="C591" s="185" t="s">
        <v>1157</v>
      </c>
      <c r="D591" s="185" t="s">
        <v>136</v>
      </c>
      <c r="E591" s="186" t="s">
        <v>1158</v>
      </c>
      <c r="F591" s="233" t="s">
        <v>1159</v>
      </c>
      <c r="G591" s="188" t="s">
        <v>480</v>
      </c>
      <c r="H591" s="189">
        <v>1</v>
      </c>
      <c r="I591" s="190"/>
      <c r="J591" s="191">
        <f>ROUND(I591*H591,2)</f>
        <v>0</v>
      </c>
      <c r="K591" s="187" t="s">
        <v>21</v>
      </c>
      <c r="L591" s="59"/>
      <c r="M591" s="192" t="s">
        <v>21</v>
      </c>
      <c r="N591" s="193" t="s">
        <v>43</v>
      </c>
      <c r="O591" s="40"/>
      <c r="P591" s="194">
        <f>O591*H591</f>
        <v>0</v>
      </c>
      <c r="Q591" s="194">
        <v>0</v>
      </c>
      <c r="R591" s="194">
        <f>Q591*H591</f>
        <v>0</v>
      </c>
      <c r="S591" s="194">
        <v>0</v>
      </c>
      <c r="T591" s="195">
        <f>S591*H591</f>
        <v>0</v>
      </c>
      <c r="AR591" s="22" t="s">
        <v>1160</v>
      </c>
      <c r="AT591" s="22" t="s">
        <v>136</v>
      </c>
      <c r="AU591" s="22" t="s">
        <v>84</v>
      </c>
      <c r="AY591" s="22" t="s">
        <v>134</v>
      </c>
      <c r="BE591" s="196">
        <f>IF(N591="základní",J591,0)</f>
        <v>0</v>
      </c>
      <c r="BF591" s="196">
        <f>IF(N591="snížená",J591,0)</f>
        <v>0</v>
      </c>
      <c r="BG591" s="196">
        <f>IF(N591="zákl. přenesená",J591,0)</f>
        <v>0</v>
      </c>
      <c r="BH591" s="196">
        <f>IF(N591="sníž. přenesená",J591,0)</f>
        <v>0</v>
      </c>
      <c r="BI591" s="196">
        <f>IF(N591="nulová",J591,0)</f>
        <v>0</v>
      </c>
      <c r="BJ591" s="22" t="s">
        <v>77</v>
      </c>
      <c r="BK591" s="196">
        <f>ROUND(I591*H591,2)</f>
        <v>0</v>
      </c>
      <c r="BL591" s="22" t="s">
        <v>1160</v>
      </c>
      <c r="BM591" s="22" t="s">
        <v>1161</v>
      </c>
    </row>
    <row r="592" spans="2:65" s="1" customFormat="1" ht="16.5" customHeight="1">
      <c r="B592" s="39"/>
      <c r="C592" s="185" t="s">
        <v>1162</v>
      </c>
      <c r="D592" s="185" t="s">
        <v>136</v>
      </c>
      <c r="E592" s="186" t="s">
        <v>1163</v>
      </c>
      <c r="F592" s="187" t="s">
        <v>1164</v>
      </c>
      <c r="G592" s="188" t="s">
        <v>480</v>
      </c>
      <c r="H592" s="189">
        <v>1</v>
      </c>
      <c r="I592" s="190"/>
      <c r="J592" s="191">
        <f>ROUND(I592*H592,2)</f>
        <v>0</v>
      </c>
      <c r="K592" s="187" t="s">
        <v>21</v>
      </c>
      <c r="L592" s="59"/>
      <c r="M592" s="192" t="s">
        <v>21</v>
      </c>
      <c r="N592" s="193" t="s">
        <v>43</v>
      </c>
      <c r="O592" s="40"/>
      <c r="P592" s="194">
        <f>O592*H592</f>
        <v>0</v>
      </c>
      <c r="Q592" s="194">
        <v>0</v>
      </c>
      <c r="R592" s="194">
        <f>Q592*H592</f>
        <v>0</v>
      </c>
      <c r="S592" s="194">
        <v>0</v>
      </c>
      <c r="T592" s="195">
        <f>S592*H592</f>
        <v>0</v>
      </c>
      <c r="AR592" s="22" t="s">
        <v>1160</v>
      </c>
      <c r="AT592" s="22" t="s">
        <v>136</v>
      </c>
      <c r="AU592" s="22" t="s">
        <v>84</v>
      </c>
      <c r="AY592" s="22" t="s">
        <v>134</v>
      </c>
      <c r="BE592" s="196">
        <f>IF(N592="základní",J592,0)</f>
        <v>0</v>
      </c>
      <c r="BF592" s="196">
        <f>IF(N592="snížená",J592,0)</f>
        <v>0</v>
      </c>
      <c r="BG592" s="196">
        <f>IF(N592="zákl. přenesená",J592,0)</f>
        <v>0</v>
      </c>
      <c r="BH592" s="196">
        <f>IF(N592="sníž. přenesená",J592,0)</f>
        <v>0</v>
      </c>
      <c r="BI592" s="196">
        <f>IF(N592="nulová",J592,0)</f>
        <v>0</v>
      </c>
      <c r="BJ592" s="22" t="s">
        <v>77</v>
      </c>
      <c r="BK592" s="196">
        <f>ROUND(I592*H592,2)</f>
        <v>0</v>
      </c>
      <c r="BL592" s="22" t="s">
        <v>1160</v>
      </c>
      <c r="BM592" s="22" t="s">
        <v>1165</v>
      </c>
    </row>
    <row r="593" spans="2:65" s="1" customFormat="1" ht="25.5" customHeight="1">
      <c r="B593" s="39"/>
      <c r="C593" s="185" t="s">
        <v>1166</v>
      </c>
      <c r="D593" s="185" t="s">
        <v>136</v>
      </c>
      <c r="E593" s="186" t="s">
        <v>1167</v>
      </c>
      <c r="F593" s="187" t="s">
        <v>1168</v>
      </c>
      <c r="G593" s="188" t="s">
        <v>341</v>
      </c>
      <c r="H593" s="189">
        <v>202.93</v>
      </c>
      <c r="I593" s="190"/>
      <c r="J593" s="191">
        <f>ROUND(I593*H593,2)</f>
        <v>0</v>
      </c>
      <c r="K593" s="187" t="s">
        <v>21</v>
      </c>
      <c r="L593" s="59"/>
      <c r="M593" s="192" t="s">
        <v>21</v>
      </c>
      <c r="N593" s="193" t="s">
        <v>43</v>
      </c>
      <c r="O593" s="40"/>
      <c r="P593" s="194">
        <f>O593*H593</f>
        <v>0</v>
      </c>
      <c r="Q593" s="194">
        <v>0</v>
      </c>
      <c r="R593" s="194">
        <f>Q593*H593</f>
        <v>0</v>
      </c>
      <c r="S593" s="194">
        <v>0</v>
      </c>
      <c r="T593" s="195">
        <f>S593*H593</f>
        <v>0</v>
      </c>
      <c r="AR593" s="22" t="s">
        <v>1160</v>
      </c>
      <c r="AT593" s="22" t="s">
        <v>136</v>
      </c>
      <c r="AU593" s="22" t="s">
        <v>84</v>
      </c>
      <c r="AY593" s="22" t="s">
        <v>134</v>
      </c>
      <c r="BE593" s="196">
        <f>IF(N593="základní",J593,0)</f>
        <v>0</v>
      </c>
      <c r="BF593" s="196">
        <f>IF(N593="snížená",J593,0)</f>
        <v>0</v>
      </c>
      <c r="BG593" s="196">
        <f>IF(N593="zákl. přenesená",J593,0)</f>
        <v>0</v>
      </c>
      <c r="BH593" s="196">
        <f>IF(N593="sníž. přenesená",J593,0)</f>
        <v>0</v>
      </c>
      <c r="BI593" s="196">
        <f>IF(N593="nulová",J593,0)</f>
        <v>0</v>
      </c>
      <c r="BJ593" s="22" t="s">
        <v>77</v>
      </c>
      <c r="BK593" s="196">
        <f>ROUND(I593*H593,2)</f>
        <v>0</v>
      </c>
      <c r="BL593" s="22" t="s">
        <v>1160</v>
      </c>
      <c r="BM593" s="22" t="s">
        <v>1169</v>
      </c>
    </row>
    <row r="594" spans="2:63" s="10" customFormat="1" ht="37.35" customHeight="1">
      <c r="B594" s="169"/>
      <c r="C594" s="170"/>
      <c r="D594" s="171" t="s">
        <v>71</v>
      </c>
      <c r="E594" s="172" t="s">
        <v>1170</v>
      </c>
      <c r="F594" s="172" t="s">
        <v>1171</v>
      </c>
      <c r="G594" s="170"/>
      <c r="H594" s="170"/>
      <c r="I594" s="173"/>
      <c r="J594" s="174">
        <f>BK594</f>
        <v>0</v>
      </c>
      <c r="K594" s="170"/>
      <c r="L594" s="175"/>
      <c r="M594" s="176"/>
      <c r="N594" s="177"/>
      <c r="O594" s="177"/>
      <c r="P594" s="178">
        <f>SUM(P595:P600)</f>
        <v>0</v>
      </c>
      <c r="Q594" s="177"/>
      <c r="R594" s="178">
        <f>SUM(R595:R600)</f>
        <v>0</v>
      </c>
      <c r="S594" s="177"/>
      <c r="T594" s="179">
        <f>SUM(T595:T600)</f>
        <v>0</v>
      </c>
      <c r="AR594" s="180" t="s">
        <v>168</v>
      </c>
      <c r="AT594" s="181" t="s">
        <v>71</v>
      </c>
      <c r="AU594" s="181" t="s">
        <v>72</v>
      </c>
      <c r="AY594" s="180" t="s">
        <v>134</v>
      </c>
      <c r="BK594" s="182">
        <f>SUM(BK595:BK600)</f>
        <v>0</v>
      </c>
    </row>
    <row r="595" spans="2:65" s="1" customFormat="1" ht="25.5" customHeight="1">
      <c r="B595" s="39"/>
      <c r="C595" s="185" t="s">
        <v>1172</v>
      </c>
      <c r="D595" s="185" t="s">
        <v>136</v>
      </c>
      <c r="E595" s="186" t="s">
        <v>1173</v>
      </c>
      <c r="F595" s="187" t="s">
        <v>1174</v>
      </c>
      <c r="G595" s="188" t="s">
        <v>480</v>
      </c>
      <c r="H595" s="189">
        <v>1</v>
      </c>
      <c r="I595" s="190"/>
      <c r="J595" s="191">
        <f aca="true" t="shared" si="0" ref="J595:J600">ROUND(I595*H595,2)</f>
        <v>0</v>
      </c>
      <c r="K595" s="187" t="s">
        <v>21</v>
      </c>
      <c r="L595" s="59"/>
      <c r="M595" s="192" t="s">
        <v>21</v>
      </c>
      <c r="N595" s="193" t="s">
        <v>43</v>
      </c>
      <c r="O595" s="40"/>
      <c r="P595" s="194">
        <f aca="true" t="shared" si="1" ref="P595:P600">O595*H595</f>
        <v>0</v>
      </c>
      <c r="Q595" s="194">
        <v>0</v>
      </c>
      <c r="R595" s="194">
        <f aca="true" t="shared" si="2" ref="R595:R600">Q595*H595</f>
        <v>0</v>
      </c>
      <c r="S595" s="194">
        <v>0</v>
      </c>
      <c r="T595" s="195">
        <f aca="true" t="shared" si="3" ref="T595:T600">S595*H595</f>
        <v>0</v>
      </c>
      <c r="AR595" s="22" t="s">
        <v>1175</v>
      </c>
      <c r="AT595" s="22" t="s">
        <v>136</v>
      </c>
      <c r="AU595" s="22" t="s">
        <v>77</v>
      </c>
      <c r="AY595" s="22" t="s">
        <v>134</v>
      </c>
      <c r="BE595" s="196">
        <f aca="true" t="shared" si="4" ref="BE595:BE600">IF(N595="základní",J595,0)</f>
        <v>0</v>
      </c>
      <c r="BF595" s="196">
        <f aca="true" t="shared" si="5" ref="BF595:BF600">IF(N595="snížená",J595,0)</f>
        <v>0</v>
      </c>
      <c r="BG595" s="196">
        <f aca="true" t="shared" si="6" ref="BG595:BG600">IF(N595="zákl. přenesená",J595,0)</f>
        <v>0</v>
      </c>
      <c r="BH595" s="196">
        <f aca="true" t="shared" si="7" ref="BH595:BH600">IF(N595="sníž. přenesená",J595,0)</f>
        <v>0</v>
      </c>
      <c r="BI595" s="196">
        <f aca="true" t="shared" si="8" ref="BI595:BI600">IF(N595="nulová",J595,0)</f>
        <v>0</v>
      </c>
      <c r="BJ595" s="22" t="s">
        <v>77</v>
      </c>
      <c r="BK595" s="196">
        <f aca="true" t="shared" si="9" ref="BK595:BK600">ROUND(I595*H595,2)</f>
        <v>0</v>
      </c>
      <c r="BL595" s="22" t="s">
        <v>1175</v>
      </c>
      <c r="BM595" s="22" t="s">
        <v>1176</v>
      </c>
    </row>
    <row r="596" spans="2:65" s="1" customFormat="1" ht="16.5" customHeight="1">
      <c r="B596" s="39"/>
      <c r="C596" s="185" t="s">
        <v>1177</v>
      </c>
      <c r="D596" s="185" t="s">
        <v>136</v>
      </c>
      <c r="E596" s="186" t="s">
        <v>1178</v>
      </c>
      <c r="F596" s="187" t="s">
        <v>1179</v>
      </c>
      <c r="G596" s="188" t="s">
        <v>480</v>
      </c>
      <c r="H596" s="189">
        <v>1</v>
      </c>
      <c r="I596" s="190"/>
      <c r="J596" s="191">
        <f t="shared" si="0"/>
        <v>0</v>
      </c>
      <c r="K596" s="187" t="s">
        <v>21</v>
      </c>
      <c r="L596" s="59"/>
      <c r="M596" s="192" t="s">
        <v>21</v>
      </c>
      <c r="N596" s="193" t="s">
        <v>43</v>
      </c>
      <c r="O596" s="40"/>
      <c r="P596" s="194">
        <f t="shared" si="1"/>
        <v>0</v>
      </c>
      <c r="Q596" s="194">
        <v>0</v>
      </c>
      <c r="R596" s="194">
        <f t="shared" si="2"/>
        <v>0</v>
      </c>
      <c r="S596" s="194">
        <v>0</v>
      </c>
      <c r="T596" s="195">
        <f t="shared" si="3"/>
        <v>0</v>
      </c>
      <c r="AR596" s="22" t="s">
        <v>1175</v>
      </c>
      <c r="AT596" s="22" t="s">
        <v>136</v>
      </c>
      <c r="AU596" s="22" t="s">
        <v>77</v>
      </c>
      <c r="AY596" s="22" t="s">
        <v>134</v>
      </c>
      <c r="BE596" s="196">
        <f t="shared" si="4"/>
        <v>0</v>
      </c>
      <c r="BF596" s="196">
        <f t="shared" si="5"/>
        <v>0</v>
      </c>
      <c r="BG596" s="196">
        <f t="shared" si="6"/>
        <v>0</v>
      </c>
      <c r="BH596" s="196">
        <f t="shared" si="7"/>
        <v>0</v>
      </c>
      <c r="BI596" s="196">
        <f t="shared" si="8"/>
        <v>0</v>
      </c>
      <c r="BJ596" s="22" t="s">
        <v>77</v>
      </c>
      <c r="BK596" s="196">
        <f t="shared" si="9"/>
        <v>0</v>
      </c>
      <c r="BL596" s="22" t="s">
        <v>1175</v>
      </c>
      <c r="BM596" s="22" t="s">
        <v>1180</v>
      </c>
    </row>
    <row r="597" spans="2:65" s="1" customFormat="1" ht="16.5" customHeight="1">
      <c r="B597" s="39"/>
      <c r="C597" s="185" t="s">
        <v>1181</v>
      </c>
      <c r="D597" s="185" t="s">
        <v>136</v>
      </c>
      <c r="E597" s="186" t="s">
        <v>1182</v>
      </c>
      <c r="F597" s="187" t="s">
        <v>1183</v>
      </c>
      <c r="G597" s="188" t="s">
        <v>480</v>
      </c>
      <c r="H597" s="189">
        <v>1</v>
      </c>
      <c r="I597" s="190"/>
      <c r="J597" s="191">
        <f t="shared" si="0"/>
        <v>0</v>
      </c>
      <c r="K597" s="187" t="s">
        <v>21</v>
      </c>
      <c r="L597" s="59"/>
      <c r="M597" s="192" t="s">
        <v>21</v>
      </c>
      <c r="N597" s="193" t="s">
        <v>43</v>
      </c>
      <c r="O597" s="40"/>
      <c r="P597" s="194">
        <f t="shared" si="1"/>
        <v>0</v>
      </c>
      <c r="Q597" s="194">
        <v>0</v>
      </c>
      <c r="R597" s="194">
        <f t="shared" si="2"/>
        <v>0</v>
      </c>
      <c r="S597" s="194">
        <v>0</v>
      </c>
      <c r="T597" s="195">
        <f t="shared" si="3"/>
        <v>0</v>
      </c>
      <c r="AR597" s="22" t="s">
        <v>1175</v>
      </c>
      <c r="AT597" s="22" t="s">
        <v>136</v>
      </c>
      <c r="AU597" s="22" t="s">
        <v>77</v>
      </c>
      <c r="AY597" s="22" t="s">
        <v>134</v>
      </c>
      <c r="BE597" s="196">
        <f t="shared" si="4"/>
        <v>0</v>
      </c>
      <c r="BF597" s="196">
        <f t="shared" si="5"/>
        <v>0</v>
      </c>
      <c r="BG597" s="196">
        <f t="shared" si="6"/>
        <v>0</v>
      </c>
      <c r="BH597" s="196">
        <f t="shared" si="7"/>
        <v>0</v>
      </c>
      <c r="BI597" s="196">
        <f t="shared" si="8"/>
        <v>0</v>
      </c>
      <c r="BJ597" s="22" t="s">
        <v>77</v>
      </c>
      <c r="BK597" s="196">
        <f t="shared" si="9"/>
        <v>0</v>
      </c>
      <c r="BL597" s="22" t="s">
        <v>1175</v>
      </c>
      <c r="BM597" s="22" t="s">
        <v>1184</v>
      </c>
    </row>
    <row r="598" spans="2:65" s="1" customFormat="1" ht="16.5" customHeight="1">
      <c r="B598" s="39"/>
      <c r="C598" s="185" t="s">
        <v>1185</v>
      </c>
      <c r="D598" s="185" t="s">
        <v>136</v>
      </c>
      <c r="E598" s="186" t="s">
        <v>1186</v>
      </c>
      <c r="F598" s="187" t="s">
        <v>1187</v>
      </c>
      <c r="G598" s="188" t="s">
        <v>480</v>
      </c>
      <c r="H598" s="189">
        <v>1</v>
      </c>
      <c r="I598" s="190"/>
      <c r="J598" s="191">
        <f t="shared" si="0"/>
        <v>0</v>
      </c>
      <c r="K598" s="187" t="s">
        <v>21</v>
      </c>
      <c r="L598" s="59"/>
      <c r="M598" s="192" t="s">
        <v>21</v>
      </c>
      <c r="N598" s="193" t="s">
        <v>43</v>
      </c>
      <c r="O598" s="40"/>
      <c r="P598" s="194">
        <f t="shared" si="1"/>
        <v>0</v>
      </c>
      <c r="Q598" s="194">
        <v>0</v>
      </c>
      <c r="R598" s="194">
        <f t="shared" si="2"/>
        <v>0</v>
      </c>
      <c r="S598" s="194">
        <v>0</v>
      </c>
      <c r="T598" s="195">
        <f t="shared" si="3"/>
        <v>0</v>
      </c>
      <c r="AR598" s="22" t="s">
        <v>1175</v>
      </c>
      <c r="AT598" s="22" t="s">
        <v>136</v>
      </c>
      <c r="AU598" s="22" t="s">
        <v>77</v>
      </c>
      <c r="AY598" s="22" t="s">
        <v>134</v>
      </c>
      <c r="BE598" s="196">
        <f t="shared" si="4"/>
        <v>0</v>
      </c>
      <c r="BF598" s="196">
        <f t="shared" si="5"/>
        <v>0</v>
      </c>
      <c r="BG598" s="196">
        <f t="shared" si="6"/>
        <v>0</v>
      </c>
      <c r="BH598" s="196">
        <f t="shared" si="7"/>
        <v>0</v>
      </c>
      <c r="BI598" s="196">
        <f t="shared" si="8"/>
        <v>0</v>
      </c>
      <c r="BJ598" s="22" t="s">
        <v>77</v>
      </c>
      <c r="BK598" s="196">
        <f t="shared" si="9"/>
        <v>0</v>
      </c>
      <c r="BL598" s="22" t="s">
        <v>1175</v>
      </c>
      <c r="BM598" s="22" t="s">
        <v>1188</v>
      </c>
    </row>
    <row r="599" spans="2:65" s="1" customFormat="1" ht="16.5" customHeight="1">
      <c r="B599" s="39"/>
      <c r="C599" s="185" t="s">
        <v>1189</v>
      </c>
      <c r="D599" s="185" t="s">
        <v>136</v>
      </c>
      <c r="E599" s="186" t="s">
        <v>1190</v>
      </c>
      <c r="F599" s="187" t="s">
        <v>1191</v>
      </c>
      <c r="G599" s="188" t="s">
        <v>480</v>
      </c>
      <c r="H599" s="189">
        <v>1</v>
      </c>
      <c r="I599" s="190"/>
      <c r="J599" s="191">
        <f t="shared" si="0"/>
        <v>0</v>
      </c>
      <c r="K599" s="187" t="s">
        <v>21</v>
      </c>
      <c r="L599" s="59"/>
      <c r="M599" s="192" t="s">
        <v>21</v>
      </c>
      <c r="N599" s="193" t="s">
        <v>43</v>
      </c>
      <c r="O599" s="40"/>
      <c r="P599" s="194">
        <f t="shared" si="1"/>
        <v>0</v>
      </c>
      <c r="Q599" s="194">
        <v>0</v>
      </c>
      <c r="R599" s="194">
        <f t="shared" si="2"/>
        <v>0</v>
      </c>
      <c r="S599" s="194">
        <v>0</v>
      </c>
      <c r="T599" s="195">
        <f t="shared" si="3"/>
        <v>0</v>
      </c>
      <c r="AR599" s="22" t="s">
        <v>1175</v>
      </c>
      <c r="AT599" s="22" t="s">
        <v>136</v>
      </c>
      <c r="AU599" s="22" t="s">
        <v>77</v>
      </c>
      <c r="AY599" s="22" t="s">
        <v>134</v>
      </c>
      <c r="BE599" s="196">
        <f t="shared" si="4"/>
        <v>0</v>
      </c>
      <c r="BF599" s="196">
        <f t="shared" si="5"/>
        <v>0</v>
      </c>
      <c r="BG599" s="196">
        <f t="shared" si="6"/>
        <v>0</v>
      </c>
      <c r="BH599" s="196">
        <f t="shared" si="7"/>
        <v>0</v>
      </c>
      <c r="BI599" s="196">
        <f t="shared" si="8"/>
        <v>0</v>
      </c>
      <c r="BJ599" s="22" t="s">
        <v>77</v>
      </c>
      <c r="BK599" s="196">
        <f t="shared" si="9"/>
        <v>0</v>
      </c>
      <c r="BL599" s="22" t="s">
        <v>1175</v>
      </c>
      <c r="BM599" s="22" t="s">
        <v>1192</v>
      </c>
    </row>
    <row r="600" spans="2:65" s="1" customFormat="1" ht="16.5" customHeight="1">
      <c r="B600" s="39"/>
      <c r="C600" s="185" t="s">
        <v>1193</v>
      </c>
      <c r="D600" s="185" t="s">
        <v>136</v>
      </c>
      <c r="E600" s="186" t="s">
        <v>1194</v>
      </c>
      <c r="F600" s="187" t="s">
        <v>1195</v>
      </c>
      <c r="G600" s="188" t="s">
        <v>480</v>
      </c>
      <c r="H600" s="189">
        <v>1</v>
      </c>
      <c r="I600" s="190"/>
      <c r="J600" s="191">
        <f t="shared" si="0"/>
        <v>0</v>
      </c>
      <c r="K600" s="187" t="s">
        <v>21</v>
      </c>
      <c r="L600" s="59"/>
      <c r="M600" s="192" t="s">
        <v>21</v>
      </c>
      <c r="N600" s="234" t="s">
        <v>43</v>
      </c>
      <c r="O600" s="235"/>
      <c r="P600" s="236">
        <f t="shared" si="1"/>
        <v>0</v>
      </c>
      <c r="Q600" s="236">
        <v>0</v>
      </c>
      <c r="R600" s="236">
        <f t="shared" si="2"/>
        <v>0</v>
      </c>
      <c r="S600" s="236">
        <v>0</v>
      </c>
      <c r="T600" s="237">
        <f t="shared" si="3"/>
        <v>0</v>
      </c>
      <c r="AR600" s="22" t="s">
        <v>1175</v>
      </c>
      <c r="AT600" s="22" t="s">
        <v>136</v>
      </c>
      <c r="AU600" s="22" t="s">
        <v>77</v>
      </c>
      <c r="AY600" s="22" t="s">
        <v>134</v>
      </c>
      <c r="BE600" s="196">
        <f t="shared" si="4"/>
        <v>0</v>
      </c>
      <c r="BF600" s="196">
        <f t="shared" si="5"/>
        <v>0</v>
      </c>
      <c r="BG600" s="196">
        <f t="shared" si="6"/>
        <v>0</v>
      </c>
      <c r="BH600" s="196">
        <f t="shared" si="7"/>
        <v>0</v>
      </c>
      <c r="BI600" s="196">
        <f t="shared" si="8"/>
        <v>0</v>
      </c>
      <c r="BJ600" s="22" t="s">
        <v>77</v>
      </c>
      <c r="BK600" s="196">
        <f t="shared" si="9"/>
        <v>0</v>
      </c>
      <c r="BL600" s="22" t="s">
        <v>1175</v>
      </c>
      <c r="BM600" s="22" t="s">
        <v>1196</v>
      </c>
    </row>
    <row r="601" spans="2:12" s="1" customFormat="1" ht="6.95" customHeight="1">
      <c r="B601" s="54"/>
      <c r="C601" s="55"/>
      <c r="D601" s="55"/>
      <c r="E601" s="55"/>
      <c r="F601" s="55"/>
      <c r="G601" s="55"/>
      <c r="H601" s="55"/>
      <c r="I601" s="132"/>
      <c r="J601" s="55"/>
      <c r="K601" s="55"/>
      <c r="L601" s="59"/>
    </row>
  </sheetData>
  <sheetProtection algorithmName="SHA-512" hashValue="WcrvO1806dlX3C599M1rnXt1zZIeO+CGBJfkunN7KcBbkxBDg2lHOlZ2i3DyjJtXINn1XsleCBPIfhhESXMN7Q==" saltValue="oO7VNlDXXH1gxAIxDsWoxaPhS6ypOsTz1wPQ689pCWKhhMDnlfffB/fvB6DQn1GsIpwVNFuLwlECad3tWXscjg==" spinCount="100000" sheet="1" objects="1" scenarios="1" formatColumns="0" formatRows="0" autoFilter="0"/>
  <autoFilter ref="C96:K600"/>
  <mergeCells count="7">
    <mergeCell ref="G1:H1"/>
    <mergeCell ref="L2:V2"/>
    <mergeCell ref="E7:H7"/>
    <mergeCell ref="E22:H22"/>
    <mergeCell ref="E43:H43"/>
    <mergeCell ref="J47:J48"/>
    <mergeCell ref="E89:H89"/>
  </mergeCells>
  <hyperlinks>
    <hyperlink ref="F1:G1" location="C2" display="1) Krycí list soupisu"/>
    <hyperlink ref="G1:H1" location="C50" display="2) Rekapitulace"/>
    <hyperlink ref="J1" location="C9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38" customWidth="1"/>
    <col min="2" max="2" width="1.66796875" style="238" customWidth="1"/>
    <col min="3" max="4" width="5" style="238" customWidth="1"/>
    <col min="5" max="5" width="11.66015625" style="238" customWidth="1"/>
    <col min="6" max="6" width="9.16015625" style="238" customWidth="1"/>
    <col min="7" max="7" width="5" style="238" customWidth="1"/>
    <col min="8" max="8" width="77.83203125" style="238" customWidth="1"/>
    <col min="9" max="10" width="20" style="238" customWidth="1"/>
    <col min="11" max="11" width="1.66796875" style="238" customWidth="1"/>
  </cols>
  <sheetData>
    <row r="1" ht="37.5" customHeight="1"/>
    <row r="2" spans="2:11" ht="7.5" customHeight="1">
      <c r="B2" s="239"/>
      <c r="C2" s="240"/>
      <c r="D2" s="240"/>
      <c r="E2" s="240"/>
      <c r="F2" s="240"/>
      <c r="G2" s="240"/>
      <c r="H2" s="240"/>
      <c r="I2" s="240"/>
      <c r="J2" s="240"/>
      <c r="K2" s="241"/>
    </row>
    <row r="3" spans="2:11" s="13" customFormat="1" ht="45" customHeight="1">
      <c r="B3" s="242"/>
      <c r="C3" s="362" t="s">
        <v>1197</v>
      </c>
      <c r="D3" s="362"/>
      <c r="E3" s="362"/>
      <c r="F3" s="362"/>
      <c r="G3" s="362"/>
      <c r="H3" s="362"/>
      <c r="I3" s="362"/>
      <c r="J3" s="362"/>
      <c r="K3" s="243"/>
    </row>
    <row r="4" spans="2:11" ht="25.5" customHeight="1">
      <c r="B4" s="244"/>
      <c r="C4" s="366" t="s">
        <v>1198</v>
      </c>
      <c r="D4" s="366"/>
      <c r="E4" s="366"/>
      <c r="F4" s="366"/>
      <c r="G4" s="366"/>
      <c r="H4" s="366"/>
      <c r="I4" s="366"/>
      <c r="J4" s="366"/>
      <c r="K4" s="245"/>
    </row>
    <row r="5" spans="2:11" ht="5.25" customHeight="1">
      <c r="B5" s="244"/>
      <c r="C5" s="246"/>
      <c r="D5" s="246"/>
      <c r="E5" s="246"/>
      <c r="F5" s="246"/>
      <c r="G5" s="246"/>
      <c r="H5" s="246"/>
      <c r="I5" s="246"/>
      <c r="J5" s="246"/>
      <c r="K5" s="245"/>
    </row>
    <row r="6" spans="2:11" ht="15" customHeight="1">
      <c r="B6" s="244"/>
      <c r="C6" s="365" t="s">
        <v>1199</v>
      </c>
      <c r="D6" s="365"/>
      <c r="E6" s="365"/>
      <c r="F6" s="365"/>
      <c r="G6" s="365"/>
      <c r="H6" s="365"/>
      <c r="I6" s="365"/>
      <c r="J6" s="365"/>
      <c r="K6" s="245"/>
    </row>
    <row r="7" spans="2:11" ht="15" customHeight="1">
      <c r="B7" s="248"/>
      <c r="C7" s="365" t="s">
        <v>1200</v>
      </c>
      <c r="D7" s="365"/>
      <c r="E7" s="365"/>
      <c r="F7" s="365"/>
      <c r="G7" s="365"/>
      <c r="H7" s="365"/>
      <c r="I7" s="365"/>
      <c r="J7" s="365"/>
      <c r="K7" s="245"/>
    </row>
    <row r="8" spans="2:11" ht="12.75" customHeight="1">
      <c r="B8" s="248"/>
      <c r="C8" s="247"/>
      <c r="D8" s="247"/>
      <c r="E8" s="247"/>
      <c r="F8" s="247"/>
      <c r="G8" s="247"/>
      <c r="H8" s="247"/>
      <c r="I8" s="247"/>
      <c r="J8" s="247"/>
      <c r="K8" s="245"/>
    </row>
    <row r="9" spans="2:11" ht="15" customHeight="1">
      <c r="B9" s="248"/>
      <c r="C9" s="365" t="s">
        <v>1201</v>
      </c>
      <c r="D9" s="365"/>
      <c r="E9" s="365"/>
      <c r="F9" s="365"/>
      <c r="G9" s="365"/>
      <c r="H9" s="365"/>
      <c r="I9" s="365"/>
      <c r="J9" s="365"/>
      <c r="K9" s="245"/>
    </row>
    <row r="10" spans="2:11" ht="15" customHeight="1">
      <c r="B10" s="248"/>
      <c r="C10" s="247"/>
      <c r="D10" s="365" t="s">
        <v>1202</v>
      </c>
      <c r="E10" s="365"/>
      <c r="F10" s="365"/>
      <c r="G10" s="365"/>
      <c r="H10" s="365"/>
      <c r="I10" s="365"/>
      <c r="J10" s="365"/>
      <c r="K10" s="245"/>
    </row>
    <row r="11" spans="2:11" ht="15" customHeight="1">
      <c r="B11" s="248"/>
      <c r="C11" s="249"/>
      <c r="D11" s="365" t="s">
        <v>1203</v>
      </c>
      <c r="E11" s="365"/>
      <c r="F11" s="365"/>
      <c r="G11" s="365"/>
      <c r="H11" s="365"/>
      <c r="I11" s="365"/>
      <c r="J11" s="365"/>
      <c r="K11" s="245"/>
    </row>
    <row r="12" spans="2:11" ht="12.75" customHeight="1">
      <c r="B12" s="248"/>
      <c r="C12" s="249"/>
      <c r="D12" s="249"/>
      <c r="E12" s="249"/>
      <c r="F12" s="249"/>
      <c r="G12" s="249"/>
      <c r="H12" s="249"/>
      <c r="I12" s="249"/>
      <c r="J12" s="249"/>
      <c r="K12" s="245"/>
    </row>
    <row r="13" spans="2:11" ht="15" customHeight="1">
      <c r="B13" s="248"/>
      <c r="C13" s="249"/>
      <c r="D13" s="365" t="s">
        <v>1204</v>
      </c>
      <c r="E13" s="365"/>
      <c r="F13" s="365"/>
      <c r="G13" s="365"/>
      <c r="H13" s="365"/>
      <c r="I13" s="365"/>
      <c r="J13" s="365"/>
      <c r="K13" s="245"/>
    </row>
    <row r="14" spans="2:11" ht="15" customHeight="1">
      <c r="B14" s="248"/>
      <c r="C14" s="249"/>
      <c r="D14" s="365" t="s">
        <v>1205</v>
      </c>
      <c r="E14" s="365"/>
      <c r="F14" s="365"/>
      <c r="G14" s="365"/>
      <c r="H14" s="365"/>
      <c r="I14" s="365"/>
      <c r="J14" s="365"/>
      <c r="K14" s="245"/>
    </row>
    <row r="15" spans="2:11" ht="15" customHeight="1">
      <c r="B15" s="248"/>
      <c r="C15" s="249"/>
      <c r="D15" s="365" t="s">
        <v>1206</v>
      </c>
      <c r="E15" s="365"/>
      <c r="F15" s="365"/>
      <c r="G15" s="365"/>
      <c r="H15" s="365"/>
      <c r="I15" s="365"/>
      <c r="J15" s="365"/>
      <c r="K15" s="245"/>
    </row>
    <row r="16" spans="2:11" ht="15" customHeight="1">
      <c r="B16" s="248"/>
      <c r="C16" s="249"/>
      <c r="D16" s="249"/>
      <c r="E16" s="250" t="s">
        <v>76</v>
      </c>
      <c r="F16" s="365" t="s">
        <v>1207</v>
      </c>
      <c r="G16" s="365"/>
      <c r="H16" s="365"/>
      <c r="I16" s="365"/>
      <c r="J16" s="365"/>
      <c r="K16" s="245"/>
    </row>
    <row r="17" spans="2:11" ht="15" customHeight="1">
      <c r="B17" s="248"/>
      <c r="C17" s="249"/>
      <c r="D17" s="249"/>
      <c r="E17" s="250" t="s">
        <v>1208</v>
      </c>
      <c r="F17" s="365" t="s">
        <v>1209</v>
      </c>
      <c r="G17" s="365"/>
      <c r="H17" s="365"/>
      <c r="I17" s="365"/>
      <c r="J17" s="365"/>
      <c r="K17" s="245"/>
    </row>
    <row r="18" spans="2:11" ht="15" customHeight="1">
      <c r="B18" s="248"/>
      <c r="C18" s="249"/>
      <c r="D18" s="249"/>
      <c r="E18" s="250" t="s">
        <v>1210</v>
      </c>
      <c r="F18" s="365" t="s">
        <v>1211</v>
      </c>
      <c r="G18" s="365"/>
      <c r="H18" s="365"/>
      <c r="I18" s="365"/>
      <c r="J18" s="365"/>
      <c r="K18" s="245"/>
    </row>
    <row r="19" spans="2:11" ht="15" customHeight="1">
      <c r="B19" s="248"/>
      <c r="C19" s="249"/>
      <c r="D19" s="249"/>
      <c r="E19" s="250" t="s">
        <v>1212</v>
      </c>
      <c r="F19" s="365" t="s">
        <v>1213</v>
      </c>
      <c r="G19" s="365"/>
      <c r="H19" s="365"/>
      <c r="I19" s="365"/>
      <c r="J19" s="365"/>
      <c r="K19" s="245"/>
    </row>
    <row r="20" spans="2:11" ht="15" customHeight="1">
      <c r="B20" s="248"/>
      <c r="C20" s="249"/>
      <c r="D20" s="249"/>
      <c r="E20" s="250" t="s">
        <v>1214</v>
      </c>
      <c r="F20" s="365" t="s">
        <v>1215</v>
      </c>
      <c r="G20" s="365"/>
      <c r="H20" s="365"/>
      <c r="I20" s="365"/>
      <c r="J20" s="365"/>
      <c r="K20" s="245"/>
    </row>
    <row r="21" spans="2:11" ht="15" customHeight="1">
      <c r="B21" s="248"/>
      <c r="C21" s="249"/>
      <c r="D21" s="249"/>
      <c r="E21" s="250" t="s">
        <v>1216</v>
      </c>
      <c r="F21" s="365" t="s">
        <v>1217</v>
      </c>
      <c r="G21" s="365"/>
      <c r="H21" s="365"/>
      <c r="I21" s="365"/>
      <c r="J21" s="365"/>
      <c r="K21" s="245"/>
    </row>
    <row r="22" spans="2:11" ht="12.75" customHeight="1">
      <c r="B22" s="248"/>
      <c r="C22" s="249"/>
      <c r="D22" s="249"/>
      <c r="E22" s="249"/>
      <c r="F22" s="249"/>
      <c r="G22" s="249"/>
      <c r="H22" s="249"/>
      <c r="I22" s="249"/>
      <c r="J22" s="249"/>
      <c r="K22" s="245"/>
    </row>
    <row r="23" spans="2:11" ht="15" customHeight="1">
      <c r="B23" s="248"/>
      <c r="C23" s="365" t="s">
        <v>1218</v>
      </c>
      <c r="D23" s="365"/>
      <c r="E23" s="365"/>
      <c r="F23" s="365"/>
      <c r="G23" s="365"/>
      <c r="H23" s="365"/>
      <c r="I23" s="365"/>
      <c r="J23" s="365"/>
      <c r="K23" s="245"/>
    </row>
    <row r="24" spans="2:11" ht="15" customHeight="1">
      <c r="B24" s="248"/>
      <c r="C24" s="365" t="s">
        <v>1219</v>
      </c>
      <c r="D24" s="365"/>
      <c r="E24" s="365"/>
      <c r="F24" s="365"/>
      <c r="G24" s="365"/>
      <c r="H24" s="365"/>
      <c r="I24" s="365"/>
      <c r="J24" s="365"/>
      <c r="K24" s="245"/>
    </row>
    <row r="25" spans="2:11" ht="15" customHeight="1">
      <c r="B25" s="248"/>
      <c r="C25" s="247"/>
      <c r="D25" s="365" t="s">
        <v>1220</v>
      </c>
      <c r="E25" s="365"/>
      <c r="F25" s="365"/>
      <c r="G25" s="365"/>
      <c r="H25" s="365"/>
      <c r="I25" s="365"/>
      <c r="J25" s="365"/>
      <c r="K25" s="245"/>
    </row>
    <row r="26" spans="2:11" ht="15" customHeight="1">
      <c r="B26" s="248"/>
      <c r="C26" s="249"/>
      <c r="D26" s="365" t="s">
        <v>1221</v>
      </c>
      <c r="E26" s="365"/>
      <c r="F26" s="365"/>
      <c r="G26" s="365"/>
      <c r="H26" s="365"/>
      <c r="I26" s="365"/>
      <c r="J26" s="365"/>
      <c r="K26" s="245"/>
    </row>
    <row r="27" spans="2:11" ht="12.75" customHeight="1">
      <c r="B27" s="248"/>
      <c r="C27" s="249"/>
      <c r="D27" s="249"/>
      <c r="E27" s="249"/>
      <c r="F27" s="249"/>
      <c r="G27" s="249"/>
      <c r="H27" s="249"/>
      <c r="I27" s="249"/>
      <c r="J27" s="249"/>
      <c r="K27" s="245"/>
    </row>
    <row r="28" spans="2:11" ht="15" customHeight="1">
      <c r="B28" s="248"/>
      <c r="C28" s="249"/>
      <c r="D28" s="365" t="s">
        <v>1222</v>
      </c>
      <c r="E28" s="365"/>
      <c r="F28" s="365"/>
      <c r="G28" s="365"/>
      <c r="H28" s="365"/>
      <c r="I28" s="365"/>
      <c r="J28" s="365"/>
      <c r="K28" s="245"/>
    </row>
    <row r="29" spans="2:11" ht="15" customHeight="1">
      <c r="B29" s="248"/>
      <c r="C29" s="249"/>
      <c r="D29" s="365" t="s">
        <v>1223</v>
      </c>
      <c r="E29" s="365"/>
      <c r="F29" s="365"/>
      <c r="G29" s="365"/>
      <c r="H29" s="365"/>
      <c r="I29" s="365"/>
      <c r="J29" s="365"/>
      <c r="K29" s="245"/>
    </row>
    <row r="30" spans="2:11" ht="12.75" customHeight="1">
      <c r="B30" s="248"/>
      <c r="C30" s="249"/>
      <c r="D30" s="249"/>
      <c r="E30" s="249"/>
      <c r="F30" s="249"/>
      <c r="G30" s="249"/>
      <c r="H30" s="249"/>
      <c r="I30" s="249"/>
      <c r="J30" s="249"/>
      <c r="K30" s="245"/>
    </row>
    <row r="31" spans="2:11" ht="15" customHeight="1">
      <c r="B31" s="248"/>
      <c r="C31" s="249"/>
      <c r="D31" s="365" t="s">
        <v>1224</v>
      </c>
      <c r="E31" s="365"/>
      <c r="F31" s="365"/>
      <c r="G31" s="365"/>
      <c r="H31" s="365"/>
      <c r="I31" s="365"/>
      <c r="J31" s="365"/>
      <c r="K31" s="245"/>
    </row>
    <row r="32" spans="2:11" ht="15" customHeight="1">
      <c r="B32" s="248"/>
      <c r="C32" s="249"/>
      <c r="D32" s="365" t="s">
        <v>1225</v>
      </c>
      <c r="E32" s="365"/>
      <c r="F32" s="365"/>
      <c r="G32" s="365"/>
      <c r="H32" s="365"/>
      <c r="I32" s="365"/>
      <c r="J32" s="365"/>
      <c r="K32" s="245"/>
    </row>
    <row r="33" spans="2:11" ht="15" customHeight="1">
      <c r="B33" s="248"/>
      <c r="C33" s="249"/>
      <c r="D33" s="365" t="s">
        <v>1226</v>
      </c>
      <c r="E33" s="365"/>
      <c r="F33" s="365"/>
      <c r="G33" s="365"/>
      <c r="H33" s="365"/>
      <c r="I33" s="365"/>
      <c r="J33" s="365"/>
      <c r="K33" s="245"/>
    </row>
    <row r="34" spans="2:11" ht="15" customHeight="1">
      <c r="B34" s="248"/>
      <c r="C34" s="249"/>
      <c r="D34" s="247"/>
      <c r="E34" s="251" t="s">
        <v>119</v>
      </c>
      <c r="F34" s="247"/>
      <c r="G34" s="365" t="s">
        <v>1227</v>
      </c>
      <c r="H34" s="365"/>
      <c r="I34" s="365"/>
      <c r="J34" s="365"/>
      <c r="K34" s="245"/>
    </row>
    <row r="35" spans="2:11" ht="30.75" customHeight="1">
      <c r="B35" s="248"/>
      <c r="C35" s="249"/>
      <c r="D35" s="247"/>
      <c r="E35" s="251" t="s">
        <v>1228</v>
      </c>
      <c r="F35" s="247"/>
      <c r="G35" s="365" t="s">
        <v>1229</v>
      </c>
      <c r="H35" s="365"/>
      <c r="I35" s="365"/>
      <c r="J35" s="365"/>
      <c r="K35" s="245"/>
    </row>
    <row r="36" spans="2:11" ht="15" customHeight="1">
      <c r="B36" s="248"/>
      <c r="C36" s="249"/>
      <c r="D36" s="247"/>
      <c r="E36" s="251" t="s">
        <v>53</v>
      </c>
      <c r="F36" s="247"/>
      <c r="G36" s="365" t="s">
        <v>1230</v>
      </c>
      <c r="H36" s="365"/>
      <c r="I36" s="365"/>
      <c r="J36" s="365"/>
      <c r="K36" s="245"/>
    </row>
    <row r="37" spans="2:11" ht="15" customHeight="1">
      <c r="B37" s="248"/>
      <c r="C37" s="249"/>
      <c r="D37" s="247"/>
      <c r="E37" s="251" t="s">
        <v>120</v>
      </c>
      <c r="F37" s="247"/>
      <c r="G37" s="365" t="s">
        <v>1231</v>
      </c>
      <c r="H37" s="365"/>
      <c r="I37" s="365"/>
      <c r="J37" s="365"/>
      <c r="K37" s="245"/>
    </row>
    <row r="38" spans="2:11" ht="15" customHeight="1">
      <c r="B38" s="248"/>
      <c r="C38" s="249"/>
      <c r="D38" s="247"/>
      <c r="E38" s="251" t="s">
        <v>121</v>
      </c>
      <c r="F38" s="247"/>
      <c r="G38" s="365" t="s">
        <v>1232</v>
      </c>
      <c r="H38" s="365"/>
      <c r="I38" s="365"/>
      <c r="J38" s="365"/>
      <c r="K38" s="245"/>
    </row>
    <row r="39" spans="2:11" ht="15" customHeight="1">
      <c r="B39" s="248"/>
      <c r="C39" s="249"/>
      <c r="D39" s="247"/>
      <c r="E39" s="251" t="s">
        <v>122</v>
      </c>
      <c r="F39" s="247"/>
      <c r="G39" s="365" t="s">
        <v>1233</v>
      </c>
      <c r="H39" s="365"/>
      <c r="I39" s="365"/>
      <c r="J39" s="365"/>
      <c r="K39" s="245"/>
    </row>
    <row r="40" spans="2:11" ht="15" customHeight="1">
      <c r="B40" s="248"/>
      <c r="C40" s="249"/>
      <c r="D40" s="247"/>
      <c r="E40" s="251" t="s">
        <v>1234</v>
      </c>
      <c r="F40" s="247"/>
      <c r="G40" s="365" t="s">
        <v>1235</v>
      </c>
      <c r="H40" s="365"/>
      <c r="I40" s="365"/>
      <c r="J40" s="365"/>
      <c r="K40" s="245"/>
    </row>
    <row r="41" spans="2:11" ht="15" customHeight="1">
      <c r="B41" s="248"/>
      <c r="C41" s="249"/>
      <c r="D41" s="247"/>
      <c r="E41" s="251"/>
      <c r="F41" s="247"/>
      <c r="G41" s="365" t="s">
        <v>1236</v>
      </c>
      <c r="H41" s="365"/>
      <c r="I41" s="365"/>
      <c r="J41" s="365"/>
      <c r="K41" s="245"/>
    </row>
    <row r="42" spans="2:11" ht="15" customHeight="1">
      <c r="B42" s="248"/>
      <c r="C42" s="249"/>
      <c r="D42" s="247"/>
      <c r="E42" s="251" t="s">
        <v>1237</v>
      </c>
      <c r="F42" s="247"/>
      <c r="G42" s="365" t="s">
        <v>1238</v>
      </c>
      <c r="H42" s="365"/>
      <c r="I42" s="365"/>
      <c r="J42" s="365"/>
      <c r="K42" s="245"/>
    </row>
    <row r="43" spans="2:11" ht="15" customHeight="1">
      <c r="B43" s="248"/>
      <c r="C43" s="249"/>
      <c r="D43" s="247"/>
      <c r="E43" s="251" t="s">
        <v>124</v>
      </c>
      <c r="F43" s="247"/>
      <c r="G43" s="365" t="s">
        <v>1239</v>
      </c>
      <c r="H43" s="365"/>
      <c r="I43" s="365"/>
      <c r="J43" s="365"/>
      <c r="K43" s="245"/>
    </row>
    <row r="44" spans="2:11" ht="12.75" customHeight="1">
      <c r="B44" s="248"/>
      <c r="C44" s="249"/>
      <c r="D44" s="247"/>
      <c r="E44" s="247"/>
      <c r="F44" s="247"/>
      <c r="G44" s="247"/>
      <c r="H44" s="247"/>
      <c r="I44" s="247"/>
      <c r="J44" s="247"/>
      <c r="K44" s="245"/>
    </row>
    <row r="45" spans="2:11" ht="15" customHeight="1">
      <c r="B45" s="248"/>
      <c r="C45" s="249"/>
      <c r="D45" s="365" t="s">
        <v>1240</v>
      </c>
      <c r="E45" s="365"/>
      <c r="F45" s="365"/>
      <c r="G45" s="365"/>
      <c r="H45" s="365"/>
      <c r="I45" s="365"/>
      <c r="J45" s="365"/>
      <c r="K45" s="245"/>
    </row>
    <row r="46" spans="2:11" ht="15" customHeight="1">
      <c r="B46" s="248"/>
      <c r="C46" s="249"/>
      <c r="D46" s="249"/>
      <c r="E46" s="365" t="s">
        <v>1241</v>
      </c>
      <c r="F46" s="365"/>
      <c r="G46" s="365"/>
      <c r="H46" s="365"/>
      <c r="I46" s="365"/>
      <c r="J46" s="365"/>
      <c r="K46" s="245"/>
    </row>
    <row r="47" spans="2:11" ht="15" customHeight="1">
      <c r="B47" s="248"/>
      <c r="C47" s="249"/>
      <c r="D47" s="249"/>
      <c r="E47" s="365" t="s">
        <v>1242</v>
      </c>
      <c r="F47" s="365"/>
      <c r="G47" s="365"/>
      <c r="H47" s="365"/>
      <c r="I47" s="365"/>
      <c r="J47" s="365"/>
      <c r="K47" s="245"/>
    </row>
    <row r="48" spans="2:11" ht="15" customHeight="1">
      <c r="B48" s="248"/>
      <c r="C48" s="249"/>
      <c r="D48" s="249"/>
      <c r="E48" s="365" t="s">
        <v>1243</v>
      </c>
      <c r="F48" s="365"/>
      <c r="G48" s="365"/>
      <c r="H48" s="365"/>
      <c r="I48" s="365"/>
      <c r="J48" s="365"/>
      <c r="K48" s="245"/>
    </row>
    <row r="49" spans="2:11" ht="15" customHeight="1">
      <c r="B49" s="248"/>
      <c r="C49" s="249"/>
      <c r="D49" s="365" t="s">
        <v>1244</v>
      </c>
      <c r="E49" s="365"/>
      <c r="F49" s="365"/>
      <c r="G49" s="365"/>
      <c r="H49" s="365"/>
      <c r="I49" s="365"/>
      <c r="J49" s="365"/>
      <c r="K49" s="245"/>
    </row>
    <row r="50" spans="2:11" ht="25.5" customHeight="1">
      <c r="B50" s="244"/>
      <c r="C50" s="366" t="s">
        <v>1245</v>
      </c>
      <c r="D50" s="366"/>
      <c r="E50" s="366"/>
      <c r="F50" s="366"/>
      <c r="G50" s="366"/>
      <c r="H50" s="366"/>
      <c r="I50" s="366"/>
      <c r="J50" s="366"/>
      <c r="K50" s="245"/>
    </row>
    <row r="51" spans="2:11" ht="5.25" customHeight="1">
      <c r="B51" s="244"/>
      <c r="C51" s="246"/>
      <c r="D51" s="246"/>
      <c r="E51" s="246"/>
      <c r="F51" s="246"/>
      <c r="G51" s="246"/>
      <c r="H51" s="246"/>
      <c r="I51" s="246"/>
      <c r="J51" s="246"/>
      <c r="K51" s="245"/>
    </row>
    <row r="52" spans="2:11" ht="15" customHeight="1">
      <c r="B52" s="244"/>
      <c r="C52" s="365" t="s">
        <v>1246</v>
      </c>
      <c r="D52" s="365"/>
      <c r="E52" s="365"/>
      <c r="F52" s="365"/>
      <c r="G52" s="365"/>
      <c r="H52" s="365"/>
      <c r="I52" s="365"/>
      <c r="J52" s="365"/>
      <c r="K52" s="245"/>
    </row>
    <row r="53" spans="2:11" ht="15" customHeight="1">
      <c r="B53" s="244"/>
      <c r="C53" s="365" t="s">
        <v>1247</v>
      </c>
      <c r="D53" s="365"/>
      <c r="E53" s="365"/>
      <c r="F53" s="365"/>
      <c r="G53" s="365"/>
      <c r="H53" s="365"/>
      <c r="I53" s="365"/>
      <c r="J53" s="365"/>
      <c r="K53" s="245"/>
    </row>
    <row r="54" spans="2:11" ht="12.75" customHeight="1">
      <c r="B54" s="244"/>
      <c r="C54" s="247"/>
      <c r="D54" s="247"/>
      <c r="E54" s="247"/>
      <c r="F54" s="247"/>
      <c r="G54" s="247"/>
      <c r="H54" s="247"/>
      <c r="I54" s="247"/>
      <c r="J54" s="247"/>
      <c r="K54" s="245"/>
    </row>
    <row r="55" spans="2:11" ht="15" customHeight="1">
      <c r="B55" s="244"/>
      <c r="C55" s="365" t="s">
        <v>1248</v>
      </c>
      <c r="D55" s="365"/>
      <c r="E55" s="365"/>
      <c r="F55" s="365"/>
      <c r="G55" s="365"/>
      <c r="H55" s="365"/>
      <c r="I55" s="365"/>
      <c r="J55" s="365"/>
      <c r="K55" s="245"/>
    </row>
    <row r="56" spans="2:11" ht="15" customHeight="1">
      <c r="B56" s="244"/>
      <c r="C56" s="249"/>
      <c r="D56" s="365" t="s">
        <v>1249</v>
      </c>
      <c r="E56" s="365"/>
      <c r="F56" s="365"/>
      <c r="G56" s="365"/>
      <c r="H56" s="365"/>
      <c r="I56" s="365"/>
      <c r="J56" s="365"/>
      <c r="K56" s="245"/>
    </row>
    <row r="57" spans="2:11" ht="15" customHeight="1">
      <c r="B57" s="244"/>
      <c r="C57" s="249"/>
      <c r="D57" s="365" t="s">
        <v>1250</v>
      </c>
      <c r="E57" s="365"/>
      <c r="F57" s="365"/>
      <c r="G57" s="365"/>
      <c r="H57" s="365"/>
      <c r="I57" s="365"/>
      <c r="J57" s="365"/>
      <c r="K57" s="245"/>
    </row>
    <row r="58" spans="2:11" ht="15" customHeight="1">
      <c r="B58" s="244"/>
      <c r="C58" s="249"/>
      <c r="D58" s="365" t="s">
        <v>1251</v>
      </c>
      <c r="E58" s="365"/>
      <c r="F58" s="365"/>
      <c r="G58" s="365"/>
      <c r="H58" s="365"/>
      <c r="I58" s="365"/>
      <c r="J58" s="365"/>
      <c r="K58" s="245"/>
    </row>
    <row r="59" spans="2:11" ht="15" customHeight="1">
      <c r="B59" s="244"/>
      <c r="C59" s="249"/>
      <c r="D59" s="365" t="s">
        <v>1252</v>
      </c>
      <c r="E59" s="365"/>
      <c r="F59" s="365"/>
      <c r="G59" s="365"/>
      <c r="H59" s="365"/>
      <c r="I59" s="365"/>
      <c r="J59" s="365"/>
      <c r="K59" s="245"/>
    </row>
    <row r="60" spans="2:11" ht="15" customHeight="1">
      <c r="B60" s="244"/>
      <c r="C60" s="249"/>
      <c r="D60" s="364" t="s">
        <v>1253</v>
      </c>
      <c r="E60" s="364"/>
      <c r="F60" s="364"/>
      <c r="G60" s="364"/>
      <c r="H60" s="364"/>
      <c r="I60" s="364"/>
      <c r="J60" s="364"/>
      <c r="K60" s="245"/>
    </row>
    <row r="61" spans="2:11" ht="15" customHeight="1">
      <c r="B61" s="244"/>
      <c r="C61" s="249"/>
      <c r="D61" s="365" t="s">
        <v>1254</v>
      </c>
      <c r="E61" s="365"/>
      <c r="F61" s="365"/>
      <c r="G61" s="365"/>
      <c r="H61" s="365"/>
      <c r="I61" s="365"/>
      <c r="J61" s="365"/>
      <c r="K61" s="245"/>
    </row>
    <row r="62" spans="2:11" ht="12.75" customHeight="1">
      <c r="B62" s="244"/>
      <c r="C62" s="249"/>
      <c r="D62" s="249"/>
      <c r="E62" s="252"/>
      <c r="F62" s="249"/>
      <c r="G62" s="249"/>
      <c r="H62" s="249"/>
      <c r="I62" s="249"/>
      <c r="J62" s="249"/>
      <c r="K62" s="245"/>
    </row>
    <row r="63" spans="2:11" ht="15" customHeight="1">
      <c r="B63" s="244"/>
      <c r="C63" s="249"/>
      <c r="D63" s="365" t="s">
        <v>1255</v>
      </c>
      <c r="E63" s="365"/>
      <c r="F63" s="365"/>
      <c r="G63" s="365"/>
      <c r="H63" s="365"/>
      <c r="I63" s="365"/>
      <c r="J63" s="365"/>
      <c r="K63" s="245"/>
    </row>
    <row r="64" spans="2:11" ht="15" customHeight="1">
      <c r="B64" s="244"/>
      <c r="C64" s="249"/>
      <c r="D64" s="364" t="s">
        <v>1256</v>
      </c>
      <c r="E64" s="364"/>
      <c r="F64" s="364"/>
      <c r="G64" s="364"/>
      <c r="H64" s="364"/>
      <c r="I64" s="364"/>
      <c r="J64" s="364"/>
      <c r="K64" s="245"/>
    </row>
    <row r="65" spans="2:11" ht="15" customHeight="1">
      <c r="B65" s="244"/>
      <c r="C65" s="249"/>
      <c r="D65" s="365" t="s">
        <v>1257</v>
      </c>
      <c r="E65" s="365"/>
      <c r="F65" s="365"/>
      <c r="G65" s="365"/>
      <c r="H65" s="365"/>
      <c r="I65" s="365"/>
      <c r="J65" s="365"/>
      <c r="K65" s="245"/>
    </row>
    <row r="66" spans="2:11" ht="15" customHeight="1">
      <c r="B66" s="244"/>
      <c r="C66" s="249"/>
      <c r="D66" s="365" t="s">
        <v>1258</v>
      </c>
      <c r="E66" s="365"/>
      <c r="F66" s="365"/>
      <c r="G66" s="365"/>
      <c r="H66" s="365"/>
      <c r="I66" s="365"/>
      <c r="J66" s="365"/>
      <c r="K66" s="245"/>
    </row>
    <row r="67" spans="2:11" ht="15" customHeight="1">
      <c r="B67" s="244"/>
      <c r="C67" s="249"/>
      <c r="D67" s="365" t="s">
        <v>1259</v>
      </c>
      <c r="E67" s="365"/>
      <c r="F67" s="365"/>
      <c r="G67" s="365"/>
      <c r="H67" s="365"/>
      <c r="I67" s="365"/>
      <c r="J67" s="365"/>
      <c r="K67" s="245"/>
    </row>
    <row r="68" spans="2:11" ht="15" customHeight="1">
      <c r="B68" s="244"/>
      <c r="C68" s="249"/>
      <c r="D68" s="365" t="s">
        <v>1260</v>
      </c>
      <c r="E68" s="365"/>
      <c r="F68" s="365"/>
      <c r="G68" s="365"/>
      <c r="H68" s="365"/>
      <c r="I68" s="365"/>
      <c r="J68" s="365"/>
      <c r="K68" s="245"/>
    </row>
    <row r="69" spans="2:11" ht="12.75" customHeight="1">
      <c r="B69" s="253"/>
      <c r="C69" s="254"/>
      <c r="D69" s="254"/>
      <c r="E69" s="254"/>
      <c r="F69" s="254"/>
      <c r="G69" s="254"/>
      <c r="H69" s="254"/>
      <c r="I69" s="254"/>
      <c r="J69" s="254"/>
      <c r="K69" s="255"/>
    </row>
    <row r="70" spans="2:11" ht="18.75" customHeight="1">
      <c r="B70" s="256"/>
      <c r="C70" s="256"/>
      <c r="D70" s="256"/>
      <c r="E70" s="256"/>
      <c r="F70" s="256"/>
      <c r="G70" s="256"/>
      <c r="H70" s="256"/>
      <c r="I70" s="256"/>
      <c r="J70" s="256"/>
      <c r="K70" s="257"/>
    </row>
    <row r="71" spans="2:11" ht="18.75" customHeight="1">
      <c r="B71" s="257"/>
      <c r="C71" s="257"/>
      <c r="D71" s="257"/>
      <c r="E71" s="257"/>
      <c r="F71" s="257"/>
      <c r="G71" s="257"/>
      <c r="H71" s="257"/>
      <c r="I71" s="257"/>
      <c r="J71" s="257"/>
      <c r="K71" s="257"/>
    </row>
    <row r="72" spans="2:11" ht="7.5" customHeight="1">
      <c r="B72" s="258"/>
      <c r="C72" s="259"/>
      <c r="D72" s="259"/>
      <c r="E72" s="259"/>
      <c r="F72" s="259"/>
      <c r="G72" s="259"/>
      <c r="H72" s="259"/>
      <c r="I72" s="259"/>
      <c r="J72" s="259"/>
      <c r="K72" s="260"/>
    </row>
    <row r="73" spans="2:11" ht="45" customHeight="1">
      <c r="B73" s="261"/>
      <c r="C73" s="363" t="s">
        <v>83</v>
      </c>
      <c r="D73" s="363"/>
      <c r="E73" s="363"/>
      <c r="F73" s="363"/>
      <c r="G73" s="363"/>
      <c r="H73" s="363"/>
      <c r="I73" s="363"/>
      <c r="J73" s="363"/>
      <c r="K73" s="262"/>
    </row>
    <row r="74" spans="2:11" ht="17.25" customHeight="1">
      <c r="B74" s="261"/>
      <c r="C74" s="263" t="s">
        <v>1261</v>
      </c>
      <c r="D74" s="263"/>
      <c r="E74" s="263"/>
      <c r="F74" s="263" t="s">
        <v>1262</v>
      </c>
      <c r="G74" s="264"/>
      <c r="H74" s="263" t="s">
        <v>120</v>
      </c>
      <c r="I74" s="263" t="s">
        <v>57</v>
      </c>
      <c r="J74" s="263" t="s">
        <v>1263</v>
      </c>
      <c r="K74" s="262"/>
    </row>
    <row r="75" spans="2:11" ht="17.25" customHeight="1">
      <c r="B75" s="261"/>
      <c r="C75" s="265" t="s">
        <v>1264</v>
      </c>
      <c r="D75" s="265"/>
      <c r="E75" s="265"/>
      <c r="F75" s="266" t="s">
        <v>1265</v>
      </c>
      <c r="G75" s="267"/>
      <c r="H75" s="265"/>
      <c r="I75" s="265"/>
      <c r="J75" s="265" t="s">
        <v>1266</v>
      </c>
      <c r="K75" s="262"/>
    </row>
    <row r="76" spans="2:11" ht="5.25" customHeight="1">
      <c r="B76" s="261"/>
      <c r="C76" s="268"/>
      <c r="D76" s="268"/>
      <c r="E76" s="268"/>
      <c r="F76" s="268"/>
      <c r="G76" s="269"/>
      <c r="H76" s="268"/>
      <c r="I76" s="268"/>
      <c r="J76" s="268"/>
      <c r="K76" s="262"/>
    </row>
    <row r="77" spans="2:11" ht="15" customHeight="1">
      <c r="B77" s="261"/>
      <c r="C77" s="251" t="s">
        <v>53</v>
      </c>
      <c r="D77" s="268"/>
      <c r="E77" s="268"/>
      <c r="F77" s="270" t="s">
        <v>1267</v>
      </c>
      <c r="G77" s="269"/>
      <c r="H77" s="251" t="s">
        <v>1268</v>
      </c>
      <c r="I77" s="251" t="s">
        <v>1269</v>
      </c>
      <c r="J77" s="251">
        <v>20</v>
      </c>
      <c r="K77" s="262"/>
    </row>
    <row r="78" spans="2:11" ht="15" customHeight="1">
      <c r="B78" s="261"/>
      <c r="C78" s="251" t="s">
        <v>1270</v>
      </c>
      <c r="D78" s="251"/>
      <c r="E78" s="251"/>
      <c r="F78" s="270" t="s">
        <v>1267</v>
      </c>
      <c r="G78" s="269"/>
      <c r="H78" s="251" t="s">
        <v>1271</v>
      </c>
      <c r="I78" s="251" t="s">
        <v>1269</v>
      </c>
      <c r="J78" s="251">
        <v>120</v>
      </c>
      <c r="K78" s="262"/>
    </row>
    <row r="79" spans="2:11" ht="15" customHeight="1">
      <c r="B79" s="271"/>
      <c r="C79" s="251" t="s">
        <v>1272</v>
      </c>
      <c r="D79" s="251"/>
      <c r="E79" s="251"/>
      <c r="F79" s="270" t="s">
        <v>1273</v>
      </c>
      <c r="G79" s="269"/>
      <c r="H79" s="251" t="s">
        <v>1274</v>
      </c>
      <c r="I79" s="251" t="s">
        <v>1269</v>
      </c>
      <c r="J79" s="251">
        <v>50</v>
      </c>
      <c r="K79" s="262"/>
    </row>
    <row r="80" spans="2:11" ht="15" customHeight="1">
      <c r="B80" s="271"/>
      <c r="C80" s="251" t="s">
        <v>1275</v>
      </c>
      <c r="D80" s="251"/>
      <c r="E80" s="251"/>
      <c r="F80" s="270" t="s">
        <v>1267</v>
      </c>
      <c r="G80" s="269"/>
      <c r="H80" s="251" t="s">
        <v>1276</v>
      </c>
      <c r="I80" s="251" t="s">
        <v>1277</v>
      </c>
      <c r="J80" s="251"/>
      <c r="K80" s="262"/>
    </row>
    <row r="81" spans="2:11" ht="15" customHeight="1">
      <c r="B81" s="271"/>
      <c r="C81" s="272" t="s">
        <v>1278</v>
      </c>
      <c r="D81" s="272"/>
      <c r="E81" s="272"/>
      <c r="F81" s="273" t="s">
        <v>1273</v>
      </c>
      <c r="G81" s="272"/>
      <c r="H81" s="272" t="s">
        <v>1279</v>
      </c>
      <c r="I81" s="272" t="s">
        <v>1269</v>
      </c>
      <c r="J81" s="272">
        <v>15</v>
      </c>
      <c r="K81" s="262"/>
    </row>
    <row r="82" spans="2:11" ht="15" customHeight="1">
      <c r="B82" s="271"/>
      <c r="C82" s="272" t="s">
        <v>1280</v>
      </c>
      <c r="D82" s="272"/>
      <c r="E82" s="272"/>
      <c r="F82" s="273" t="s">
        <v>1273</v>
      </c>
      <c r="G82" s="272"/>
      <c r="H82" s="272" t="s">
        <v>1281</v>
      </c>
      <c r="I82" s="272" t="s">
        <v>1269</v>
      </c>
      <c r="J82" s="272">
        <v>15</v>
      </c>
      <c r="K82" s="262"/>
    </row>
    <row r="83" spans="2:11" ht="15" customHeight="1">
      <c r="B83" s="271"/>
      <c r="C83" s="272" t="s">
        <v>1282</v>
      </c>
      <c r="D83" s="272"/>
      <c r="E83" s="272"/>
      <c r="F83" s="273" t="s">
        <v>1273</v>
      </c>
      <c r="G83" s="272"/>
      <c r="H83" s="272" t="s">
        <v>1283</v>
      </c>
      <c r="I83" s="272" t="s">
        <v>1269</v>
      </c>
      <c r="J83" s="272">
        <v>20</v>
      </c>
      <c r="K83" s="262"/>
    </row>
    <row r="84" spans="2:11" ht="15" customHeight="1">
      <c r="B84" s="271"/>
      <c r="C84" s="272" t="s">
        <v>1284</v>
      </c>
      <c r="D84" s="272"/>
      <c r="E84" s="272"/>
      <c r="F84" s="273" t="s">
        <v>1273</v>
      </c>
      <c r="G84" s="272"/>
      <c r="H84" s="272" t="s">
        <v>1285</v>
      </c>
      <c r="I84" s="272" t="s">
        <v>1269</v>
      </c>
      <c r="J84" s="272">
        <v>20</v>
      </c>
      <c r="K84" s="262"/>
    </row>
    <row r="85" spans="2:11" ht="15" customHeight="1">
      <c r="B85" s="271"/>
      <c r="C85" s="251" t="s">
        <v>1286</v>
      </c>
      <c r="D85" s="251"/>
      <c r="E85" s="251"/>
      <c r="F85" s="270" t="s">
        <v>1273</v>
      </c>
      <c r="G85" s="269"/>
      <c r="H85" s="251" t="s">
        <v>1287</v>
      </c>
      <c r="I85" s="251" t="s">
        <v>1269</v>
      </c>
      <c r="J85" s="251">
        <v>50</v>
      </c>
      <c r="K85" s="262"/>
    </row>
    <row r="86" spans="2:11" ht="15" customHeight="1">
      <c r="B86" s="271"/>
      <c r="C86" s="251" t="s">
        <v>1288</v>
      </c>
      <c r="D86" s="251"/>
      <c r="E86" s="251"/>
      <c r="F86" s="270" t="s">
        <v>1273</v>
      </c>
      <c r="G86" s="269"/>
      <c r="H86" s="251" t="s">
        <v>1289</v>
      </c>
      <c r="I86" s="251" t="s">
        <v>1269</v>
      </c>
      <c r="J86" s="251">
        <v>20</v>
      </c>
      <c r="K86" s="262"/>
    </row>
    <row r="87" spans="2:11" ht="15" customHeight="1">
      <c r="B87" s="271"/>
      <c r="C87" s="251" t="s">
        <v>1290</v>
      </c>
      <c r="D87" s="251"/>
      <c r="E87" s="251"/>
      <c r="F87" s="270" t="s">
        <v>1273</v>
      </c>
      <c r="G87" s="269"/>
      <c r="H87" s="251" t="s">
        <v>1291</v>
      </c>
      <c r="I87" s="251" t="s">
        <v>1269</v>
      </c>
      <c r="J87" s="251">
        <v>20</v>
      </c>
      <c r="K87" s="262"/>
    </row>
    <row r="88" spans="2:11" ht="15" customHeight="1">
      <c r="B88" s="271"/>
      <c r="C88" s="251" t="s">
        <v>1292</v>
      </c>
      <c r="D88" s="251"/>
      <c r="E88" s="251"/>
      <c r="F88" s="270" t="s">
        <v>1273</v>
      </c>
      <c r="G88" s="269"/>
      <c r="H88" s="251" t="s">
        <v>1293</v>
      </c>
      <c r="I88" s="251" t="s">
        <v>1269</v>
      </c>
      <c r="J88" s="251">
        <v>50</v>
      </c>
      <c r="K88" s="262"/>
    </row>
    <row r="89" spans="2:11" ht="15" customHeight="1">
      <c r="B89" s="271"/>
      <c r="C89" s="251" t="s">
        <v>1294</v>
      </c>
      <c r="D89" s="251"/>
      <c r="E89" s="251"/>
      <c r="F89" s="270" t="s">
        <v>1273</v>
      </c>
      <c r="G89" s="269"/>
      <c r="H89" s="251" t="s">
        <v>1294</v>
      </c>
      <c r="I89" s="251" t="s">
        <v>1269</v>
      </c>
      <c r="J89" s="251">
        <v>50</v>
      </c>
      <c r="K89" s="262"/>
    </row>
    <row r="90" spans="2:11" ht="15" customHeight="1">
      <c r="B90" s="271"/>
      <c r="C90" s="251" t="s">
        <v>125</v>
      </c>
      <c r="D90" s="251"/>
      <c r="E90" s="251"/>
      <c r="F90" s="270" t="s">
        <v>1273</v>
      </c>
      <c r="G90" s="269"/>
      <c r="H90" s="251" t="s">
        <v>1295</v>
      </c>
      <c r="I90" s="251" t="s">
        <v>1269</v>
      </c>
      <c r="J90" s="251">
        <v>255</v>
      </c>
      <c r="K90" s="262"/>
    </row>
    <row r="91" spans="2:11" ht="15" customHeight="1">
      <c r="B91" s="271"/>
      <c r="C91" s="251" t="s">
        <v>1296</v>
      </c>
      <c r="D91" s="251"/>
      <c r="E91" s="251"/>
      <c r="F91" s="270" t="s">
        <v>1267</v>
      </c>
      <c r="G91" s="269"/>
      <c r="H91" s="251" t="s">
        <v>1297</v>
      </c>
      <c r="I91" s="251" t="s">
        <v>1298</v>
      </c>
      <c r="J91" s="251"/>
      <c r="K91" s="262"/>
    </row>
    <row r="92" spans="2:11" ht="15" customHeight="1">
      <c r="B92" s="271"/>
      <c r="C92" s="251" t="s">
        <v>1299</v>
      </c>
      <c r="D92" s="251"/>
      <c r="E92" s="251"/>
      <c r="F92" s="270" t="s">
        <v>1267</v>
      </c>
      <c r="G92" s="269"/>
      <c r="H92" s="251" t="s">
        <v>1300</v>
      </c>
      <c r="I92" s="251" t="s">
        <v>1301</v>
      </c>
      <c r="J92" s="251"/>
      <c r="K92" s="262"/>
    </row>
    <row r="93" spans="2:11" ht="15" customHeight="1">
      <c r="B93" s="271"/>
      <c r="C93" s="251" t="s">
        <v>1302</v>
      </c>
      <c r="D93" s="251"/>
      <c r="E93" s="251"/>
      <c r="F93" s="270" t="s">
        <v>1267</v>
      </c>
      <c r="G93" s="269"/>
      <c r="H93" s="251" t="s">
        <v>1302</v>
      </c>
      <c r="I93" s="251" t="s">
        <v>1301</v>
      </c>
      <c r="J93" s="251"/>
      <c r="K93" s="262"/>
    </row>
    <row r="94" spans="2:11" ht="15" customHeight="1">
      <c r="B94" s="271"/>
      <c r="C94" s="251" t="s">
        <v>38</v>
      </c>
      <c r="D94" s="251"/>
      <c r="E94" s="251"/>
      <c r="F94" s="270" t="s">
        <v>1267</v>
      </c>
      <c r="G94" s="269"/>
      <c r="H94" s="251" t="s">
        <v>1303</v>
      </c>
      <c r="I94" s="251" t="s">
        <v>1301</v>
      </c>
      <c r="J94" s="251"/>
      <c r="K94" s="262"/>
    </row>
    <row r="95" spans="2:11" ht="15" customHeight="1">
      <c r="B95" s="271"/>
      <c r="C95" s="251" t="s">
        <v>48</v>
      </c>
      <c r="D95" s="251"/>
      <c r="E95" s="251"/>
      <c r="F95" s="270" t="s">
        <v>1267</v>
      </c>
      <c r="G95" s="269"/>
      <c r="H95" s="251" t="s">
        <v>1304</v>
      </c>
      <c r="I95" s="251" t="s">
        <v>1301</v>
      </c>
      <c r="J95" s="251"/>
      <c r="K95" s="262"/>
    </row>
    <row r="96" spans="2:11" ht="15" customHeight="1">
      <c r="B96" s="274"/>
      <c r="C96" s="275"/>
      <c r="D96" s="275"/>
      <c r="E96" s="275"/>
      <c r="F96" s="275"/>
      <c r="G96" s="275"/>
      <c r="H96" s="275"/>
      <c r="I96" s="275"/>
      <c r="J96" s="275"/>
      <c r="K96" s="276"/>
    </row>
    <row r="97" spans="2:11" ht="18.75" customHeight="1">
      <c r="B97" s="277"/>
      <c r="C97" s="278"/>
      <c r="D97" s="278"/>
      <c r="E97" s="278"/>
      <c r="F97" s="278"/>
      <c r="G97" s="278"/>
      <c r="H97" s="278"/>
      <c r="I97" s="278"/>
      <c r="J97" s="278"/>
      <c r="K97" s="277"/>
    </row>
    <row r="98" spans="2:11" ht="18.75" customHeight="1">
      <c r="B98" s="257"/>
      <c r="C98" s="257"/>
      <c r="D98" s="257"/>
      <c r="E98" s="257"/>
      <c r="F98" s="257"/>
      <c r="G98" s="257"/>
      <c r="H98" s="257"/>
      <c r="I98" s="257"/>
      <c r="J98" s="257"/>
      <c r="K98" s="257"/>
    </row>
    <row r="99" spans="2:11" ht="7.5" customHeight="1">
      <c r="B99" s="258"/>
      <c r="C99" s="259"/>
      <c r="D99" s="259"/>
      <c r="E99" s="259"/>
      <c r="F99" s="259"/>
      <c r="G99" s="259"/>
      <c r="H99" s="259"/>
      <c r="I99" s="259"/>
      <c r="J99" s="259"/>
      <c r="K99" s="260"/>
    </row>
    <row r="100" spans="2:11" ht="45" customHeight="1">
      <c r="B100" s="261"/>
      <c r="C100" s="363" t="s">
        <v>1305</v>
      </c>
      <c r="D100" s="363"/>
      <c r="E100" s="363"/>
      <c r="F100" s="363"/>
      <c r="G100" s="363"/>
      <c r="H100" s="363"/>
      <c r="I100" s="363"/>
      <c r="J100" s="363"/>
      <c r="K100" s="262"/>
    </row>
    <row r="101" spans="2:11" ht="17.25" customHeight="1">
      <c r="B101" s="261"/>
      <c r="C101" s="263" t="s">
        <v>1261</v>
      </c>
      <c r="D101" s="263"/>
      <c r="E101" s="263"/>
      <c r="F101" s="263" t="s">
        <v>1262</v>
      </c>
      <c r="G101" s="264"/>
      <c r="H101" s="263" t="s">
        <v>120</v>
      </c>
      <c r="I101" s="263" t="s">
        <v>57</v>
      </c>
      <c r="J101" s="263" t="s">
        <v>1263</v>
      </c>
      <c r="K101" s="262"/>
    </row>
    <row r="102" spans="2:11" ht="17.25" customHeight="1">
      <c r="B102" s="261"/>
      <c r="C102" s="265" t="s">
        <v>1264</v>
      </c>
      <c r="D102" s="265"/>
      <c r="E102" s="265"/>
      <c r="F102" s="266" t="s">
        <v>1265</v>
      </c>
      <c r="G102" s="267"/>
      <c r="H102" s="265"/>
      <c r="I102" s="265"/>
      <c r="J102" s="265" t="s">
        <v>1266</v>
      </c>
      <c r="K102" s="262"/>
    </row>
    <row r="103" spans="2:11" ht="5.25" customHeight="1">
      <c r="B103" s="261"/>
      <c r="C103" s="263"/>
      <c r="D103" s="263"/>
      <c r="E103" s="263"/>
      <c r="F103" s="263"/>
      <c r="G103" s="279"/>
      <c r="H103" s="263"/>
      <c r="I103" s="263"/>
      <c r="J103" s="263"/>
      <c r="K103" s="262"/>
    </row>
    <row r="104" spans="2:11" ht="15" customHeight="1">
      <c r="B104" s="261"/>
      <c r="C104" s="251" t="s">
        <v>53</v>
      </c>
      <c r="D104" s="268"/>
      <c r="E104" s="268"/>
      <c r="F104" s="270" t="s">
        <v>1267</v>
      </c>
      <c r="G104" s="279"/>
      <c r="H104" s="251" t="s">
        <v>1306</v>
      </c>
      <c r="I104" s="251" t="s">
        <v>1269</v>
      </c>
      <c r="J104" s="251">
        <v>20</v>
      </c>
      <c r="K104" s="262"/>
    </row>
    <row r="105" spans="2:11" ht="15" customHeight="1">
      <c r="B105" s="261"/>
      <c r="C105" s="251" t="s">
        <v>1270</v>
      </c>
      <c r="D105" s="251"/>
      <c r="E105" s="251"/>
      <c r="F105" s="270" t="s">
        <v>1267</v>
      </c>
      <c r="G105" s="251"/>
      <c r="H105" s="251" t="s">
        <v>1306</v>
      </c>
      <c r="I105" s="251" t="s">
        <v>1269</v>
      </c>
      <c r="J105" s="251">
        <v>120</v>
      </c>
      <c r="K105" s="262"/>
    </row>
    <row r="106" spans="2:11" ht="15" customHeight="1">
      <c r="B106" s="271"/>
      <c r="C106" s="251" t="s">
        <v>1272</v>
      </c>
      <c r="D106" s="251"/>
      <c r="E106" s="251"/>
      <c r="F106" s="270" t="s">
        <v>1273</v>
      </c>
      <c r="G106" s="251"/>
      <c r="H106" s="251" t="s">
        <v>1306</v>
      </c>
      <c r="I106" s="251" t="s">
        <v>1269</v>
      </c>
      <c r="J106" s="251">
        <v>50</v>
      </c>
      <c r="K106" s="262"/>
    </row>
    <row r="107" spans="2:11" ht="15" customHeight="1">
      <c r="B107" s="271"/>
      <c r="C107" s="251" t="s">
        <v>1275</v>
      </c>
      <c r="D107" s="251"/>
      <c r="E107" s="251"/>
      <c r="F107" s="270" t="s">
        <v>1267</v>
      </c>
      <c r="G107" s="251"/>
      <c r="H107" s="251" t="s">
        <v>1306</v>
      </c>
      <c r="I107" s="251" t="s">
        <v>1277</v>
      </c>
      <c r="J107" s="251"/>
      <c r="K107" s="262"/>
    </row>
    <row r="108" spans="2:11" ht="15" customHeight="1">
      <c r="B108" s="271"/>
      <c r="C108" s="251" t="s">
        <v>1286</v>
      </c>
      <c r="D108" s="251"/>
      <c r="E108" s="251"/>
      <c r="F108" s="270" t="s">
        <v>1273</v>
      </c>
      <c r="G108" s="251"/>
      <c r="H108" s="251" t="s">
        <v>1306</v>
      </c>
      <c r="I108" s="251" t="s">
        <v>1269</v>
      </c>
      <c r="J108" s="251">
        <v>50</v>
      </c>
      <c r="K108" s="262"/>
    </row>
    <row r="109" spans="2:11" ht="15" customHeight="1">
      <c r="B109" s="271"/>
      <c r="C109" s="251" t="s">
        <v>1294</v>
      </c>
      <c r="D109" s="251"/>
      <c r="E109" s="251"/>
      <c r="F109" s="270" t="s">
        <v>1273</v>
      </c>
      <c r="G109" s="251"/>
      <c r="H109" s="251" t="s">
        <v>1306</v>
      </c>
      <c r="I109" s="251" t="s">
        <v>1269</v>
      </c>
      <c r="J109" s="251">
        <v>50</v>
      </c>
      <c r="K109" s="262"/>
    </row>
    <row r="110" spans="2:11" ht="15" customHeight="1">
      <c r="B110" s="271"/>
      <c r="C110" s="251" t="s">
        <v>1292</v>
      </c>
      <c r="D110" s="251"/>
      <c r="E110" s="251"/>
      <c r="F110" s="270" t="s">
        <v>1273</v>
      </c>
      <c r="G110" s="251"/>
      <c r="H110" s="251" t="s">
        <v>1306</v>
      </c>
      <c r="I110" s="251" t="s">
        <v>1269</v>
      </c>
      <c r="J110" s="251">
        <v>50</v>
      </c>
      <c r="K110" s="262"/>
    </row>
    <row r="111" spans="2:11" ht="15" customHeight="1">
      <c r="B111" s="271"/>
      <c r="C111" s="251" t="s">
        <v>53</v>
      </c>
      <c r="D111" s="251"/>
      <c r="E111" s="251"/>
      <c r="F111" s="270" t="s">
        <v>1267</v>
      </c>
      <c r="G111" s="251"/>
      <c r="H111" s="251" t="s">
        <v>1307</v>
      </c>
      <c r="I111" s="251" t="s">
        <v>1269</v>
      </c>
      <c r="J111" s="251">
        <v>20</v>
      </c>
      <c r="K111" s="262"/>
    </row>
    <row r="112" spans="2:11" ht="15" customHeight="1">
      <c r="B112" s="271"/>
      <c r="C112" s="251" t="s">
        <v>1308</v>
      </c>
      <c r="D112" s="251"/>
      <c r="E112" s="251"/>
      <c r="F112" s="270" t="s">
        <v>1267</v>
      </c>
      <c r="G112" s="251"/>
      <c r="H112" s="251" t="s">
        <v>1309</v>
      </c>
      <c r="I112" s="251" t="s">
        <v>1269</v>
      </c>
      <c r="J112" s="251">
        <v>120</v>
      </c>
      <c r="K112" s="262"/>
    </row>
    <row r="113" spans="2:11" ht="15" customHeight="1">
      <c r="B113" s="271"/>
      <c r="C113" s="251" t="s">
        <v>38</v>
      </c>
      <c r="D113" s="251"/>
      <c r="E113" s="251"/>
      <c r="F113" s="270" t="s">
        <v>1267</v>
      </c>
      <c r="G113" s="251"/>
      <c r="H113" s="251" t="s">
        <v>1310</v>
      </c>
      <c r="I113" s="251" t="s">
        <v>1301</v>
      </c>
      <c r="J113" s="251"/>
      <c r="K113" s="262"/>
    </row>
    <row r="114" spans="2:11" ht="15" customHeight="1">
      <c r="B114" s="271"/>
      <c r="C114" s="251" t="s">
        <v>48</v>
      </c>
      <c r="D114" s="251"/>
      <c r="E114" s="251"/>
      <c r="F114" s="270" t="s">
        <v>1267</v>
      </c>
      <c r="G114" s="251"/>
      <c r="H114" s="251" t="s">
        <v>1311</v>
      </c>
      <c r="I114" s="251" t="s">
        <v>1301</v>
      </c>
      <c r="J114" s="251"/>
      <c r="K114" s="262"/>
    </row>
    <row r="115" spans="2:11" ht="15" customHeight="1">
      <c r="B115" s="271"/>
      <c r="C115" s="251" t="s">
        <v>57</v>
      </c>
      <c r="D115" s="251"/>
      <c r="E115" s="251"/>
      <c r="F115" s="270" t="s">
        <v>1267</v>
      </c>
      <c r="G115" s="251"/>
      <c r="H115" s="251" t="s">
        <v>1312</v>
      </c>
      <c r="I115" s="251" t="s">
        <v>1313</v>
      </c>
      <c r="J115" s="251"/>
      <c r="K115" s="262"/>
    </row>
    <row r="116" spans="2:11" ht="15" customHeight="1">
      <c r="B116" s="274"/>
      <c r="C116" s="280"/>
      <c r="D116" s="280"/>
      <c r="E116" s="280"/>
      <c r="F116" s="280"/>
      <c r="G116" s="280"/>
      <c r="H116" s="280"/>
      <c r="I116" s="280"/>
      <c r="J116" s="280"/>
      <c r="K116" s="276"/>
    </row>
    <row r="117" spans="2:11" ht="18.75" customHeight="1">
      <c r="B117" s="281"/>
      <c r="C117" s="247"/>
      <c r="D117" s="247"/>
      <c r="E117" s="247"/>
      <c r="F117" s="282"/>
      <c r="G117" s="247"/>
      <c r="H117" s="247"/>
      <c r="I117" s="247"/>
      <c r="J117" s="247"/>
      <c r="K117" s="281"/>
    </row>
    <row r="118" spans="2:11" ht="18.75" customHeight="1">
      <c r="B118" s="257"/>
      <c r="C118" s="257"/>
      <c r="D118" s="257"/>
      <c r="E118" s="257"/>
      <c r="F118" s="257"/>
      <c r="G118" s="257"/>
      <c r="H118" s="257"/>
      <c r="I118" s="257"/>
      <c r="J118" s="257"/>
      <c r="K118" s="257"/>
    </row>
    <row r="119" spans="2:11" ht="7.5" customHeight="1">
      <c r="B119" s="283"/>
      <c r="C119" s="284"/>
      <c r="D119" s="284"/>
      <c r="E119" s="284"/>
      <c r="F119" s="284"/>
      <c r="G119" s="284"/>
      <c r="H119" s="284"/>
      <c r="I119" s="284"/>
      <c r="J119" s="284"/>
      <c r="K119" s="285"/>
    </row>
    <row r="120" spans="2:11" ht="45" customHeight="1">
      <c r="B120" s="286"/>
      <c r="C120" s="362" t="s">
        <v>1314</v>
      </c>
      <c r="D120" s="362"/>
      <c r="E120" s="362"/>
      <c r="F120" s="362"/>
      <c r="G120" s="362"/>
      <c r="H120" s="362"/>
      <c r="I120" s="362"/>
      <c r="J120" s="362"/>
      <c r="K120" s="287"/>
    </row>
    <row r="121" spans="2:11" ht="17.25" customHeight="1">
      <c r="B121" s="288"/>
      <c r="C121" s="263" t="s">
        <v>1261</v>
      </c>
      <c r="D121" s="263"/>
      <c r="E121" s="263"/>
      <c r="F121" s="263" t="s">
        <v>1262</v>
      </c>
      <c r="G121" s="264"/>
      <c r="H121" s="263" t="s">
        <v>120</v>
      </c>
      <c r="I121" s="263" t="s">
        <v>57</v>
      </c>
      <c r="J121" s="263" t="s">
        <v>1263</v>
      </c>
      <c r="K121" s="289"/>
    </row>
    <row r="122" spans="2:11" ht="17.25" customHeight="1">
      <c r="B122" s="288"/>
      <c r="C122" s="265" t="s">
        <v>1264</v>
      </c>
      <c r="D122" s="265"/>
      <c r="E122" s="265"/>
      <c r="F122" s="266" t="s">
        <v>1265</v>
      </c>
      <c r="G122" s="267"/>
      <c r="H122" s="265"/>
      <c r="I122" s="265"/>
      <c r="J122" s="265" t="s">
        <v>1266</v>
      </c>
      <c r="K122" s="289"/>
    </row>
    <row r="123" spans="2:11" ht="5.25" customHeight="1">
      <c r="B123" s="290"/>
      <c r="C123" s="268"/>
      <c r="D123" s="268"/>
      <c r="E123" s="268"/>
      <c r="F123" s="268"/>
      <c r="G123" s="251"/>
      <c r="H123" s="268"/>
      <c r="I123" s="268"/>
      <c r="J123" s="268"/>
      <c r="K123" s="291"/>
    </row>
    <row r="124" spans="2:11" ht="15" customHeight="1">
      <c r="B124" s="290"/>
      <c r="C124" s="251" t="s">
        <v>1270</v>
      </c>
      <c r="D124" s="268"/>
      <c r="E124" s="268"/>
      <c r="F124" s="270" t="s">
        <v>1267</v>
      </c>
      <c r="G124" s="251"/>
      <c r="H124" s="251" t="s">
        <v>1306</v>
      </c>
      <c r="I124" s="251" t="s">
        <v>1269</v>
      </c>
      <c r="J124" s="251">
        <v>120</v>
      </c>
      <c r="K124" s="292"/>
    </row>
    <row r="125" spans="2:11" ht="15" customHeight="1">
      <c r="B125" s="290"/>
      <c r="C125" s="251" t="s">
        <v>1315</v>
      </c>
      <c r="D125" s="251"/>
      <c r="E125" s="251"/>
      <c r="F125" s="270" t="s">
        <v>1267</v>
      </c>
      <c r="G125" s="251"/>
      <c r="H125" s="251" t="s">
        <v>1316</v>
      </c>
      <c r="I125" s="251" t="s">
        <v>1269</v>
      </c>
      <c r="J125" s="251" t="s">
        <v>1317</v>
      </c>
      <c r="K125" s="292"/>
    </row>
    <row r="126" spans="2:11" ht="15" customHeight="1">
      <c r="B126" s="290"/>
      <c r="C126" s="251" t="s">
        <v>1216</v>
      </c>
      <c r="D126" s="251"/>
      <c r="E126" s="251"/>
      <c r="F126" s="270" t="s">
        <v>1267</v>
      </c>
      <c r="G126" s="251"/>
      <c r="H126" s="251" t="s">
        <v>1318</v>
      </c>
      <c r="I126" s="251" t="s">
        <v>1269</v>
      </c>
      <c r="J126" s="251" t="s">
        <v>1317</v>
      </c>
      <c r="K126" s="292"/>
    </row>
    <row r="127" spans="2:11" ht="15" customHeight="1">
      <c r="B127" s="290"/>
      <c r="C127" s="251" t="s">
        <v>1278</v>
      </c>
      <c r="D127" s="251"/>
      <c r="E127" s="251"/>
      <c r="F127" s="270" t="s">
        <v>1273</v>
      </c>
      <c r="G127" s="251"/>
      <c r="H127" s="251" t="s">
        <v>1279</v>
      </c>
      <c r="I127" s="251" t="s">
        <v>1269</v>
      </c>
      <c r="J127" s="251">
        <v>15</v>
      </c>
      <c r="K127" s="292"/>
    </row>
    <row r="128" spans="2:11" ht="15" customHeight="1">
      <c r="B128" s="290"/>
      <c r="C128" s="272" t="s">
        <v>1280</v>
      </c>
      <c r="D128" s="272"/>
      <c r="E128" s="272"/>
      <c r="F128" s="273" t="s">
        <v>1273</v>
      </c>
      <c r="G128" s="272"/>
      <c r="H128" s="272" t="s">
        <v>1281</v>
      </c>
      <c r="I128" s="272" t="s">
        <v>1269</v>
      </c>
      <c r="J128" s="272">
        <v>15</v>
      </c>
      <c r="K128" s="292"/>
    </row>
    <row r="129" spans="2:11" ht="15" customHeight="1">
      <c r="B129" s="290"/>
      <c r="C129" s="272" t="s">
        <v>1282</v>
      </c>
      <c r="D129" s="272"/>
      <c r="E129" s="272"/>
      <c r="F129" s="273" t="s">
        <v>1273</v>
      </c>
      <c r="G129" s="272"/>
      <c r="H129" s="272" t="s">
        <v>1283</v>
      </c>
      <c r="I129" s="272" t="s">
        <v>1269</v>
      </c>
      <c r="J129" s="272">
        <v>20</v>
      </c>
      <c r="K129" s="292"/>
    </row>
    <row r="130" spans="2:11" ht="15" customHeight="1">
      <c r="B130" s="290"/>
      <c r="C130" s="272" t="s">
        <v>1284</v>
      </c>
      <c r="D130" s="272"/>
      <c r="E130" s="272"/>
      <c r="F130" s="273" t="s">
        <v>1273</v>
      </c>
      <c r="G130" s="272"/>
      <c r="H130" s="272" t="s">
        <v>1285</v>
      </c>
      <c r="I130" s="272" t="s">
        <v>1269</v>
      </c>
      <c r="J130" s="272">
        <v>20</v>
      </c>
      <c r="K130" s="292"/>
    </row>
    <row r="131" spans="2:11" ht="15" customHeight="1">
      <c r="B131" s="290"/>
      <c r="C131" s="251" t="s">
        <v>1272</v>
      </c>
      <c r="D131" s="251"/>
      <c r="E131" s="251"/>
      <c r="F131" s="270" t="s">
        <v>1273</v>
      </c>
      <c r="G131" s="251"/>
      <c r="H131" s="251" t="s">
        <v>1306</v>
      </c>
      <c r="I131" s="251" t="s">
        <v>1269</v>
      </c>
      <c r="J131" s="251">
        <v>50</v>
      </c>
      <c r="K131" s="292"/>
    </row>
    <row r="132" spans="2:11" ht="15" customHeight="1">
      <c r="B132" s="290"/>
      <c r="C132" s="251" t="s">
        <v>1286</v>
      </c>
      <c r="D132" s="251"/>
      <c r="E132" s="251"/>
      <c r="F132" s="270" t="s">
        <v>1273</v>
      </c>
      <c r="G132" s="251"/>
      <c r="H132" s="251" t="s">
        <v>1306</v>
      </c>
      <c r="I132" s="251" t="s">
        <v>1269</v>
      </c>
      <c r="J132" s="251">
        <v>50</v>
      </c>
      <c r="K132" s="292"/>
    </row>
    <row r="133" spans="2:11" ht="15" customHeight="1">
      <c r="B133" s="290"/>
      <c r="C133" s="251" t="s">
        <v>1292</v>
      </c>
      <c r="D133" s="251"/>
      <c r="E133" s="251"/>
      <c r="F133" s="270" t="s">
        <v>1273</v>
      </c>
      <c r="G133" s="251"/>
      <c r="H133" s="251" t="s">
        <v>1306</v>
      </c>
      <c r="I133" s="251" t="s">
        <v>1269</v>
      </c>
      <c r="J133" s="251">
        <v>50</v>
      </c>
      <c r="K133" s="292"/>
    </row>
    <row r="134" spans="2:11" ht="15" customHeight="1">
      <c r="B134" s="290"/>
      <c r="C134" s="251" t="s">
        <v>1294</v>
      </c>
      <c r="D134" s="251"/>
      <c r="E134" s="251"/>
      <c r="F134" s="270" t="s">
        <v>1273</v>
      </c>
      <c r="G134" s="251"/>
      <c r="H134" s="251" t="s">
        <v>1306</v>
      </c>
      <c r="I134" s="251" t="s">
        <v>1269</v>
      </c>
      <c r="J134" s="251">
        <v>50</v>
      </c>
      <c r="K134" s="292"/>
    </row>
    <row r="135" spans="2:11" ht="15" customHeight="1">
      <c r="B135" s="290"/>
      <c r="C135" s="251" t="s">
        <v>125</v>
      </c>
      <c r="D135" s="251"/>
      <c r="E135" s="251"/>
      <c r="F135" s="270" t="s">
        <v>1273</v>
      </c>
      <c r="G135" s="251"/>
      <c r="H135" s="251" t="s">
        <v>1319</v>
      </c>
      <c r="I135" s="251" t="s">
        <v>1269</v>
      </c>
      <c r="J135" s="251">
        <v>255</v>
      </c>
      <c r="K135" s="292"/>
    </row>
    <row r="136" spans="2:11" ht="15" customHeight="1">
      <c r="B136" s="290"/>
      <c r="C136" s="251" t="s">
        <v>1296</v>
      </c>
      <c r="D136" s="251"/>
      <c r="E136" s="251"/>
      <c r="F136" s="270" t="s">
        <v>1267</v>
      </c>
      <c r="G136" s="251"/>
      <c r="H136" s="251" t="s">
        <v>1320</v>
      </c>
      <c r="I136" s="251" t="s">
        <v>1298</v>
      </c>
      <c r="J136" s="251"/>
      <c r="K136" s="292"/>
    </row>
    <row r="137" spans="2:11" ht="15" customHeight="1">
      <c r="B137" s="290"/>
      <c r="C137" s="251" t="s">
        <v>1299</v>
      </c>
      <c r="D137" s="251"/>
      <c r="E137" s="251"/>
      <c r="F137" s="270" t="s">
        <v>1267</v>
      </c>
      <c r="G137" s="251"/>
      <c r="H137" s="251" t="s">
        <v>1321</v>
      </c>
      <c r="I137" s="251" t="s">
        <v>1301</v>
      </c>
      <c r="J137" s="251"/>
      <c r="K137" s="292"/>
    </row>
    <row r="138" spans="2:11" ht="15" customHeight="1">
      <c r="B138" s="290"/>
      <c r="C138" s="251" t="s">
        <v>1302</v>
      </c>
      <c r="D138" s="251"/>
      <c r="E138" s="251"/>
      <c r="F138" s="270" t="s">
        <v>1267</v>
      </c>
      <c r="G138" s="251"/>
      <c r="H138" s="251" t="s">
        <v>1302</v>
      </c>
      <c r="I138" s="251" t="s">
        <v>1301</v>
      </c>
      <c r="J138" s="251"/>
      <c r="K138" s="292"/>
    </row>
    <row r="139" spans="2:11" ht="15" customHeight="1">
      <c r="B139" s="290"/>
      <c r="C139" s="251" t="s">
        <v>38</v>
      </c>
      <c r="D139" s="251"/>
      <c r="E139" s="251"/>
      <c r="F139" s="270" t="s">
        <v>1267</v>
      </c>
      <c r="G139" s="251"/>
      <c r="H139" s="251" t="s">
        <v>1322</v>
      </c>
      <c r="I139" s="251" t="s">
        <v>1301</v>
      </c>
      <c r="J139" s="251"/>
      <c r="K139" s="292"/>
    </row>
    <row r="140" spans="2:11" ht="15" customHeight="1">
      <c r="B140" s="290"/>
      <c r="C140" s="251" t="s">
        <v>1323</v>
      </c>
      <c r="D140" s="251"/>
      <c r="E140" s="251"/>
      <c r="F140" s="270" t="s">
        <v>1267</v>
      </c>
      <c r="G140" s="251"/>
      <c r="H140" s="251" t="s">
        <v>1324</v>
      </c>
      <c r="I140" s="251" t="s">
        <v>1301</v>
      </c>
      <c r="J140" s="251"/>
      <c r="K140" s="292"/>
    </row>
    <row r="141" spans="2:11" ht="15" customHeight="1">
      <c r="B141" s="293"/>
      <c r="C141" s="294"/>
      <c r="D141" s="294"/>
      <c r="E141" s="294"/>
      <c r="F141" s="294"/>
      <c r="G141" s="294"/>
      <c r="H141" s="294"/>
      <c r="I141" s="294"/>
      <c r="J141" s="294"/>
      <c r="K141" s="295"/>
    </row>
    <row r="142" spans="2:11" ht="18.75" customHeight="1">
      <c r="B142" s="247"/>
      <c r="C142" s="247"/>
      <c r="D142" s="247"/>
      <c r="E142" s="247"/>
      <c r="F142" s="282"/>
      <c r="G142" s="247"/>
      <c r="H142" s="247"/>
      <c r="I142" s="247"/>
      <c r="J142" s="247"/>
      <c r="K142" s="247"/>
    </row>
    <row r="143" spans="2:11" ht="18.75" customHeight="1">
      <c r="B143" s="257"/>
      <c r="C143" s="257"/>
      <c r="D143" s="257"/>
      <c r="E143" s="257"/>
      <c r="F143" s="257"/>
      <c r="G143" s="257"/>
      <c r="H143" s="257"/>
      <c r="I143" s="257"/>
      <c r="J143" s="257"/>
      <c r="K143" s="257"/>
    </row>
    <row r="144" spans="2:11" ht="7.5" customHeight="1">
      <c r="B144" s="258"/>
      <c r="C144" s="259"/>
      <c r="D144" s="259"/>
      <c r="E144" s="259"/>
      <c r="F144" s="259"/>
      <c r="G144" s="259"/>
      <c r="H144" s="259"/>
      <c r="I144" s="259"/>
      <c r="J144" s="259"/>
      <c r="K144" s="260"/>
    </row>
    <row r="145" spans="2:11" ht="45" customHeight="1">
      <c r="B145" s="261"/>
      <c r="C145" s="363" t="s">
        <v>1325</v>
      </c>
      <c r="D145" s="363"/>
      <c r="E145" s="363"/>
      <c r="F145" s="363"/>
      <c r="G145" s="363"/>
      <c r="H145" s="363"/>
      <c r="I145" s="363"/>
      <c r="J145" s="363"/>
      <c r="K145" s="262"/>
    </row>
    <row r="146" spans="2:11" ht="17.25" customHeight="1">
      <c r="B146" s="261"/>
      <c r="C146" s="263" t="s">
        <v>1261</v>
      </c>
      <c r="D146" s="263"/>
      <c r="E146" s="263"/>
      <c r="F146" s="263" t="s">
        <v>1262</v>
      </c>
      <c r="G146" s="264"/>
      <c r="H146" s="263" t="s">
        <v>120</v>
      </c>
      <c r="I146" s="263" t="s">
        <v>57</v>
      </c>
      <c r="J146" s="263" t="s">
        <v>1263</v>
      </c>
      <c r="K146" s="262"/>
    </row>
    <row r="147" spans="2:11" ht="17.25" customHeight="1">
      <c r="B147" s="261"/>
      <c r="C147" s="265" t="s">
        <v>1264</v>
      </c>
      <c r="D147" s="265"/>
      <c r="E147" s="265"/>
      <c r="F147" s="266" t="s">
        <v>1265</v>
      </c>
      <c r="G147" s="267"/>
      <c r="H147" s="265"/>
      <c r="I147" s="265"/>
      <c r="J147" s="265" t="s">
        <v>1266</v>
      </c>
      <c r="K147" s="262"/>
    </row>
    <row r="148" spans="2:11" ht="5.25" customHeight="1">
      <c r="B148" s="271"/>
      <c r="C148" s="268"/>
      <c r="D148" s="268"/>
      <c r="E148" s="268"/>
      <c r="F148" s="268"/>
      <c r="G148" s="269"/>
      <c r="H148" s="268"/>
      <c r="I148" s="268"/>
      <c r="J148" s="268"/>
      <c r="K148" s="292"/>
    </row>
    <row r="149" spans="2:11" ht="15" customHeight="1">
      <c r="B149" s="271"/>
      <c r="C149" s="296" t="s">
        <v>1270</v>
      </c>
      <c r="D149" s="251"/>
      <c r="E149" s="251"/>
      <c r="F149" s="297" t="s">
        <v>1267</v>
      </c>
      <c r="G149" s="251"/>
      <c r="H149" s="296" t="s">
        <v>1306</v>
      </c>
      <c r="I149" s="296" t="s">
        <v>1269</v>
      </c>
      <c r="J149" s="296">
        <v>120</v>
      </c>
      <c r="K149" s="292"/>
    </row>
    <row r="150" spans="2:11" ht="15" customHeight="1">
      <c r="B150" s="271"/>
      <c r="C150" s="296" t="s">
        <v>1315</v>
      </c>
      <c r="D150" s="251"/>
      <c r="E150" s="251"/>
      <c r="F150" s="297" t="s">
        <v>1267</v>
      </c>
      <c r="G150" s="251"/>
      <c r="H150" s="296" t="s">
        <v>1326</v>
      </c>
      <c r="I150" s="296" t="s">
        <v>1269</v>
      </c>
      <c r="J150" s="296" t="s">
        <v>1317</v>
      </c>
      <c r="K150" s="292"/>
    </row>
    <row r="151" spans="2:11" ht="15" customHeight="1">
      <c r="B151" s="271"/>
      <c r="C151" s="296" t="s">
        <v>1216</v>
      </c>
      <c r="D151" s="251"/>
      <c r="E151" s="251"/>
      <c r="F151" s="297" t="s">
        <v>1267</v>
      </c>
      <c r="G151" s="251"/>
      <c r="H151" s="296" t="s">
        <v>1327</v>
      </c>
      <c r="I151" s="296" t="s">
        <v>1269</v>
      </c>
      <c r="J151" s="296" t="s">
        <v>1317</v>
      </c>
      <c r="K151" s="292"/>
    </row>
    <row r="152" spans="2:11" ht="15" customHeight="1">
      <c r="B152" s="271"/>
      <c r="C152" s="296" t="s">
        <v>1272</v>
      </c>
      <c r="D152" s="251"/>
      <c r="E152" s="251"/>
      <c r="F152" s="297" t="s">
        <v>1273</v>
      </c>
      <c r="G152" s="251"/>
      <c r="H152" s="296" t="s">
        <v>1306</v>
      </c>
      <c r="I152" s="296" t="s">
        <v>1269</v>
      </c>
      <c r="J152" s="296">
        <v>50</v>
      </c>
      <c r="K152" s="292"/>
    </row>
    <row r="153" spans="2:11" ht="15" customHeight="1">
      <c r="B153" s="271"/>
      <c r="C153" s="296" t="s">
        <v>1275</v>
      </c>
      <c r="D153" s="251"/>
      <c r="E153" s="251"/>
      <c r="F153" s="297" t="s">
        <v>1267</v>
      </c>
      <c r="G153" s="251"/>
      <c r="H153" s="296" t="s">
        <v>1306</v>
      </c>
      <c r="I153" s="296" t="s">
        <v>1277</v>
      </c>
      <c r="J153" s="296"/>
      <c r="K153" s="292"/>
    </row>
    <row r="154" spans="2:11" ht="15" customHeight="1">
      <c r="B154" s="271"/>
      <c r="C154" s="296" t="s">
        <v>1286</v>
      </c>
      <c r="D154" s="251"/>
      <c r="E154" s="251"/>
      <c r="F154" s="297" t="s">
        <v>1273</v>
      </c>
      <c r="G154" s="251"/>
      <c r="H154" s="296" t="s">
        <v>1306</v>
      </c>
      <c r="I154" s="296" t="s">
        <v>1269</v>
      </c>
      <c r="J154" s="296">
        <v>50</v>
      </c>
      <c r="K154" s="292"/>
    </row>
    <row r="155" spans="2:11" ht="15" customHeight="1">
      <c r="B155" s="271"/>
      <c r="C155" s="296" t="s">
        <v>1294</v>
      </c>
      <c r="D155" s="251"/>
      <c r="E155" s="251"/>
      <c r="F155" s="297" t="s">
        <v>1273</v>
      </c>
      <c r="G155" s="251"/>
      <c r="H155" s="296" t="s">
        <v>1306</v>
      </c>
      <c r="I155" s="296" t="s">
        <v>1269</v>
      </c>
      <c r="J155" s="296">
        <v>50</v>
      </c>
      <c r="K155" s="292"/>
    </row>
    <row r="156" spans="2:11" ht="15" customHeight="1">
      <c r="B156" s="271"/>
      <c r="C156" s="296" t="s">
        <v>1292</v>
      </c>
      <c r="D156" s="251"/>
      <c r="E156" s="251"/>
      <c r="F156" s="297" t="s">
        <v>1273</v>
      </c>
      <c r="G156" s="251"/>
      <c r="H156" s="296" t="s">
        <v>1306</v>
      </c>
      <c r="I156" s="296" t="s">
        <v>1269</v>
      </c>
      <c r="J156" s="296">
        <v>50</v>
      </c>
      <c r="K156" s="292"/>
    </row>
    <row r="157" spans="2:11" ht="15" customHeight="1">
      <c r="B157" s="271"/>
      <c r="C157" s="296" t="s">
        <v>87</v>
      </c>
      <c r="D157" s="251"/>
      <c r="E157" s="251"/>
      <c r="F157" s="297" t="s">
        <v>1267</v>
      </c>
      <c r="G157" s="251"/>
      <c r="H157" s="296" t="s">
        <v>1328</v>
      </c>
      <c r="I157" s="296" t="s">
        <v>1269</v>
      </c>
      <c r="J157" s="296" t="s">
        <v>1329</v>
      </c>
      <c r="K157" s="292"/>
    </row>
    <row r="158" spans="2:11" ht="15" customHeight="1">
      <c r="B158" s="271"/>
      <c r="C158" s="296" t="s">
        <v>1330</v>
      </c>
      <c r="D158" s="251"/>
      <c r="E158" s="251"/>
      <c r="F158" s="297" t="s">
        <v>1267</v>
      </c>
      <c r="G158" s="251"/>
      <c r="H158" s="296" t="s">
        <v>1331</v>
      </c>
      <c r="I158" s="296" t="s">
        <v>1301</v>
      </c>
      <c r="J158" s="296"/>
      <c r="K158" s="292"/>
    </row>
    <row r="159" spans="2:11" ht="15" customHeight="1">
      <c r="B159" s="298"/>
      <c r="C159" s="280"/>
      <c r="D159" s="280"/>
      <c r="E159" s="280"/>
      <c r="F159" s="280"/>
      <c r="G159" s="280"/>
      <c r="H159" s="280"/>
      <c r="I159" s="280"/>
      <c r="J159" s="280"/>
      <c r="K159" s="299"/>
    </row>
    <row r="160" spans="2:11" ht="18.75" customHeight="1">
      <c r="B160" s="247"/>
      <c r="C160" s="251"/>
      <c r="D160" s="251"/>
      <c r="E160" s="251"/>
      <c r="F160" s="270"/>
      <c r="G160" s="251"/>
      <c r="H160" s="251"/>
      <c r="I160" s="251"/>
      <c r="J160" s="251"/>
      <c r="K160" s="247"/>
    </row>
    <row r="161" spans="2:11" ht="18.75" customHeight="1">
      <c r="B161" s="257"/>
      <c r="C161" s="257"/>
      <c r="D161" s="257"/>
      <c r="E161" s="257"/>
      <c r="F161" s="257"/>
      <c r="G161" s="257"/>
      <c r="H161" s="257"/>
      <c r="I161" s="257"/>
      <c r="J161" s="257"/>
      <c r="K161" s="257"/>
    </row>
    <row r="162" spans="2:11" ht="7.5" customHeight="1">
      <c r="B162" s="239"/>
      <c r="C162" s="240"/>
      <c r="D162" s="240"/>
      <c r="E162" s="240"/>
      <c r="F162" s="240"/>
      <c r="G162" s="240"/>
      <c r="H162" s="240"/>
      <c r="I162" s="240"/>
      <c r="J162" s="240"/>
      <c r="K162" s="241"/>
    </row>
    <row r="163" spans="2:11" ht="45" customHeight="1">
      <c r="B163" s="242"/>
      <c r="C163" s="362" t="s">
        <v>1332</v>
      </c>
      <c r="D163" s="362"/>
      <c r="E163" s="362"/>
      <c r="F163" s="362"/>
      <c r="G163" s="362"/>
      <c r="H163" s="362"/>
      <c r="I163" s="362"/>
      <c r="J163" s="362"/>
      <c r="K163" s="243"/>
    </row>
    <row r="164" spans="2:11" ht="17.25" customHeight="1">
      <c r="B164" s="242"/>
      <c r="C164" s="263" t="s">
        <v>1261</v>
      </c>
      <c r="D164" s="263"/>
      <c r="E164" s="263"/>
      <c r="F164" s="263" t="s">
        <v>1262</v>
      </c>
      <c r="G164" s="300"/>
      <c r="H164" s="301" t="s">
        <v>120</v>
      </c>
      <c r="I164" s="301" t="s">
        <v>57</v>
      </c>
      <c r="J164" s="263" t="s">
        <v>1263</v>
      </c>
      <c r="K164" s="243"/>
    </row>
    <row r="165" spans="2:11" ht="17.25" customHeight="1">
      <c r="B165" s="244"/>
      <c r="C165" s="265" t="s">
        <v>1264</v>
      </c>
      <c r="D165" s="265"/>
      <c r="E165" s="265"/>
      <c r="F165" s="266" t="s">
        <v>1265</v>
      </c>
      <c r="G165" s="302"/>
      <c r="H165" s="303"/>
      <c r="I165" s="303"/>
      <c r="J165" s="265" t="s">
        <v>1266</v>
      </c>
      <c r="K165" s="245"/>
    </row>
    <row r="166" spans="2:11" ht="5.25" customHeight="1">
      <c r="B166" s="271"/>
      <c r="C166" s="268"/>
      <c r="D166" s="268"/>
      <c r="E166" s="268"/>
      <c r="F166" s="268"/>
      <c r="G166" s="269"/>
      <c r="H166" s="268"/>
      <c r="I166" s="268"/>
      <c r="J166" s="268"/>
      <c r="K166" s="292"/>
    </row>
    <row r="167" spans="2:11" ht="15" customHeight="1">
      <c r="B167" s="271"/>
      <c r="C167" s="251" t="s">
        <v>1270</v>
      </c>
      <c r="D167" s="251"/>
      <c r="E167" s="251"/>
      <c r="F167" s="270" t="s">
        <v>1267</v>
      </c>
      <c r="G167" s="251"/>
      <c r="H167" s="251" t="s">
        <v>1306</v>
      </c>
      <c r="I167" s="251" t="s">
        <v>1269</v>
      </c>
      <c r="J167" s="251">
        <v>120</v>
      </c>
      <c r="K167" s="292"/>
    </row>
    <row r="168" spans="2:11" ht="15" customHeight="1">
      <c r="B168" s="271"/>
      <c r="C168" s="251" t="s">
        <v>1315</v>
      </c>
      <c r="D168" s="251"/>
      <c r="E168" s="251"/>
      <c r="F168" s="270" t="s">
        <v>1267</v>
      </c>
      <c r="G168" s="251"/>
      <c r="H168" s="251" t="s">
        <v>1316</v>
      </c>
      <c r="I168" s="251" t="s">
        <v>1269</v>
      </c>
      <c r="J168" s="251" t="s">
        <v>1317</v>
      </c>
      <c r="K168" s="292"/>
    </row>
    <row r="169" spans="2:11" ht="15" customHeight="1">
      <c r="B169" s="271"/>
      <c r="C169" s="251" t="s">
        <v>1216</v>
      </c>
      <c r="D169" s="251"/>
      <c r="E169" s="251"/>
      <c r="F169" s="270" t="s">
        <v>1267</v>
      </c>
      <c r="G169" s="251"/>
      <c r="H169" s="251" t="s">
        <v>1333</v>
      </c>
      <c r="I169" s="251" t="s">
        <v>1269</v>
      </c>
      <c r="J169" s="251" t="s">
        <v>1317</v>
      </c>
      <c r="K169" s="292"/>
    </row>
    <row r="170" spans="2:11" ht="15" customHeight="1">
      <c r="B170" s="271"/>
      <c r="C170" s="251" t="s">
        <v>1272</v>
      </c>
      <c r="D170" s="251"/>
      <c r="E170" s="251"/>
      <c r="F170" s="270" t="s">
        <v>1273</v>
      </c>
      <c r="G170" s="251"/>
      <c r="H170" s="251" t="s">
        <v>1333</v>
      </c>
      <c r="I170" s="251" t="s">
        <v>1269</v>
      </c>
      <c r="J170" s="251">
        <v>50</v>
      </c>
      <c r="K170" s="292"/>
    </row>
    <row r="171" spans="2:11" ht="15" customHeight="1">
      <c r="B171" s="271"/>
      <c r="C171" s="251" t="s">
        <v>1275</v>
      </c>
      <c r="D171" s="251"/>
      <c r="E171" s="251"/>
      <c r="F171" s="270" t="s">
        <v>1267</v>
      </c>
      <c r="G171" s="251"/>
      <c r="H171" s="251" t="s">
        <v>1333</v>
      </c>
      <c r="I171" s="251" t="s">
        <v>1277</v>
      </c>
      <c r="J171" s="251"/>
      <c r="K171" s="292"/>
    </row>
    <row r="172" spans="2:11" ht="15" customHeight="1">
      <c r="B172" s="271"/>
      <c r="C172" s="251" t="s">
        <v>1286</v>
      </c>
      <c r="D172" s="251"/>
      <c r="E172" s="251"/>
      <c r="F172" s="270" t="s">
        <v>1273</v>
      </c>
      <c r="G172" s="251"/>
      <c r="H172" s="251" t="s">
        <v>1333</v>
      </c>
      <c r="I172" s="251" t="s">
        <v>1269</v>
      </c>
      <c r="J172" s="251">
        <v>50</v>
      </c>
      <c r="K172" s="292"/>
    </row>
    <row r="173" spans="2:11" ht="15" customHeight="1">
      <c r="B173" s="271"/>
      <c r="C173" s="251" t="s">
        <v>1294</v>
      </c>
      <c r="D173" s="251"/>
      <c r="E173" s="251"/>
      <c r="F173" s="270" t="s">
        <v>1273</v>
      </c>
      <c r="G173" s="251"/>
      <c r="H173" s="251" t="s">
        <v>1333</v>
      </c>
      <c r="I173" s="251" t="s">
        <v>1269</v>
      </c>
      <c r="J173" s="251">
        <v>50</v>
      </c>
      <c r="K173" s="292"/>
    </row>
    <row r="174" spans="2:11" ht="15" customHeight="1">
      <c r="B174" s="271"/>
      <c r="C174" s="251" t="s">
        <v>1292</v>
      </c>
      <c r="D174" s="251"/>
      <c r="E174" s="251"/>
      <c r="F174" s="270" t="s">
        <v>1273</v>
      </c>
      <c r="G174" s="251"/>
      <c r="H174" s="251" t="s">
        <v>1333</v>
      </c>
      <c r="I174" s="251" t="s">
        <v>1269</v>
      </c>
      <c r="J174" s="251">
        <v>50</v>
      </c>
      <c r="K174" s="292"/>
    </row>
    <row r="175" spans="2:11" ht="15" customHeight="1">
      <c r="B175" s="271"/>
      <c r="C175" s="251" t="s">
        <v>119</v>
      </c>
      <c r="D175" s="251"/>
      <c r="E175" s="251"/>
      <c r="F175" s="270" t="s">
        <v>1267</v>
      </c>
      <c r="G175" s="251"/>
      <c r="H175" s="251" t="s">
        <v>1334</v>
      </c>
      <c r="I175" s="251" t="s">
        <v>1335</v>
      </c>
      <c r="J175" s="251"/>
      <c r="K175" s="292"/>
    </row>
    <row r="176" spans="2:11" ht="15" customHeight="1">
      <c r="B176" s="271"/>
      <c r="C176" s="251" t="s">
        <v>57</v>
      </c>
      <c r="D176" s="251"/>
      <c r="E176" s="251"/>
      <c r="F176" s="270" t="s">
        <v>1267</v>
      </c>
      <c r="G176" s="251"/>
      <c r="H176" s="251" t="s">
        <v>1336</v>
      </c>
      <c r="I176" s="251" t="s">
        <v>1337</v>
      </c>
      <c r="J176" s="251">
        <v>1</v>
      </c>
      <c r="K176" s="292"/>
    </row>
    <row r="177" spans="2:11" ht="15" customHeight="1">
      <c r="B177" s="271"/>
      <c r="C177" s="251" t="s">
        <v>53</v>
      </c>
      <c r="D177" s="251"/>
      <c r="E177" s="251"/>
      <c r="F177" s="270" t="s">
        <v>1267</v>
      </c>
      <c r="G177" s="251"/>
      <c r="H177" s="251" t="s">
        <v>1338</v>
      </c>
      <c r="I177" s="251" t="s">
        <v>1269</v>
      </c>
      <c r="J177" s="251">
        <v>20</v>
      </c>
      <c r="K177" s="292"/>
    </row>
    <row r="178" spans="2:11" ht="15" customHeight="1">
      <c r="B178" s="271"/>
      <c r="C178" s="251" t="s">
        <v>120</v>
      </c>
      <c r="D178" s="251"/>
      <c r="E178" s="251"/>
      <c r="F178" s="270" t="s">
        <v>1267</v>
      </c>
      <c r="G178" s="251"/>
      <c r="H178" s="251" t="s">
        <v>1339</v>
      </c>
      <c r="I178" s="251" t="s">
        <v>1269</v>
      </c>
      <c r="J178" s="251">
        <v>255</v>
      </c>
      <c r="K178" s="292"/>
    </row>
    <row r="179" spans="2:11" ht="15" customHeight="1">
      <c r="B179" s="271"/>
      <c r="C179" s="251" t="s">
        <v>121</v>
      </c>
      <c r="D179" s="251"/>
      <c r="E179" s="251"/>
      <c r="F179" s="270" t="s">
        <v>1267</v>
      </c>
      <c r="G179" s="251"/>
      <c r="H179" s="251" t="s">
        <v>1232</v>
      </c>
      <c r="I179" s="251" t="s">
        <v>1269</v>
      </c>
      <c r="J179" s="251">
        <v>10</v>
      </c>
      <c r="K179" s="292"/>
    </row>
    <row r="180" spans="2:11" ht="15" customHeight="1">
      <c r="B180" s="271"/>
      <c r="C180" s="251" t="s">
        <v>122</v>
      </c>
      <c r="D180" s="251"/>
      <c r="E180" s="251"/>
      <c r="F180" s="270" t="s">
        <v>1267</v>
      </c>
      <c r="G180" s="251"/>
      <c r="H180" s="251" t="s">
        <v>1340</v>
      </c>
      <c r="I180" s="251" t="s">
        <v>1301</v>
      </c>
      <c r="J180" s="251"/>
      <c r="K180" s="292"/>
    </row>
    <row r="181" spans="2:11" ht="15" customHeight="1">
      <c r="B181" s="271"/>
      <c r="C181" s="251" t="s">
        <v>1341</v>
      </c>
      <c r="D181" s="251"/>
      <c r="E181" s="251"/>
      <c r="F181" s="270" t="s">
        <v>1267</v>
      </c>
      <c r="G181" s="251"/>
      <c r="H181" s="251" t="s">
        <v>1342</v>
      </c>
      <c r="I181" s="251" t="s">
        <v>1301</v>
      </c>
      <c r="J181" s="251"/>
      <c r="K181" s="292"/>
    </row>
    <row r="182" spans="2:11" ht="15" customHeight="1">
      <c r="B182" s="271"/>
      <c r="C182" s="251" t="s">
        <v>1330</v>
      </c>
      <c r="D182" s="251"/>
      <c r="E182" s="251"/>
      <c r="F182" s="270" t="s">
        <v>1267</v>
      </c>
      <c r="G182" s="251"/>
      <c r="H182" s="251" t="s">
        <v>1343</v>
      </c>
      <c r="I182" s="251" t="s">
        <v>1301</v>
      </c>
      <c r="J182" s="251"/>
      <c r="K182" s="292"/>
    </row>
    <row r="183" spans="2:11" ht="15" customHeight="1">
      <c r="B183" s="271"/>
      <c r="C183" s="251" t="s">
        <v>124</v>
      </c>
      <c r="D183" s="251"/>
      <c r="E183" s="251"/>
      <c r="F183" s="270" t="s">
        <v>1273</v>
      </c>
      <c r="G183" s="251"/>
      <c r="H183" s="251" t="s">
        <v>1344</v>
      </c>
      <c r="I183" s="251" t="s">
        <v>1269</v>
      </c>
      <c r="J183" s="251">
        <v>50</v>
      </c>
      <c r="K183" s="292"/>
    </row>
    <row r="184" spans="2:11" ht="15" customHeight="1">
      <c r="B184" s="271"/>
      <c r="C184" s="251" t="s">
        <v>1345</v>
      </c>
      <c r="D184" s="251"/>
      <c r="E184" s="251"/>
      <c r="F184" s="270" t="s">
        <v>1273</v>
      </c>
      <c r="G184" s="251"/>
      <c r="H184" s="251" t="s">
        <v>1346</v>
      </c>
      <c r="I184" s="251" t="s">
        <v>1347</v>
      </c>
      <c r="J184" s="251"/>
      <c r="K184" s="292"/>
    </row>
    <row r="185" spans="2:11" ht="15" customHeight="1">
      <c r="B185" s="271"/>
      <c r="C185" s="251" t="s">
        <v>1348</v>
      </c>
      <c r="D185" s="251"/>
      <c r="E185" s="251"/>
      <c r="F185" s="270" t="s">
        <v>1273</v>
      </c>
      <c r="G185" s="251"/>
      <c r="H185" s="251" t="s">
        <v>1349</v>
      </c>
      <c r="I185" s="251" t="s">
        <v>1347</v>
      </c>
      <c r="J185" s="251"/>
      <c r="K185" s="292"/>
    </row>
    <row r="186" spans="2:11" ht="15" customHeight="1">
      <c r="B186" s="271"/>
      <c r="C186" s="251" t="s">
        <v>1350</v>
      </c>
      <c r="D186" s="251"/>
      <c r="E186" s="251"/>
      <c r="F186" s="270" t="s">
        <v>1273</v>
      </c>
      <c r="G186" s="251"/>
      <c r="H186" s="251" t="s">
        <v>1351</v>
      </c>
      <c r="I186" s="251" t="s">
        <v>1347</v>
      </c>
      <c r="J186" s="251"/>
      <c r="K186" s="292"/>
    </row>
    <row r="187" spans="2:11" ht="15" customHeight="1">
      <c r="B187" s="271"/>
      <c r="C187" s="304" t="s">
        <v>1352</v>
      </c>
      <c r="D187" s="251"/>
      <c r="E187" s="251"/>
      <c r="F187" s="270" t="s">
        <v>1273</v>
      </c>
      <c r="G187" s="251"/>
      <c r="H187" s="251" t="s">
        <v>1353</v>
      </c>
      <c r="I187" s="251" t="s">
        <v>1354</v>
      </c>
      <c r="J187" s="305" t="s">
        <v>1355</v>
      </c>
      <c r="K187" s="292"/>
    </row>
    <row r="188" spans="2:11" ht="15" customHeight="1">
      <c r="B188" s="271"/>
      <c r="C188" s="256" t="s">
        <v>42</v>
      </c>
      <c r="D188" s="251"/>
      <c r="E188" s="251"/>
      <c r="F188" s="270" t="s">
        <v>1267</v>
      </c>
      <c r="G188" s="251"/>
      <c r="H188" s="247" t="s">
        <v>1356</v>
      </c>
      <c r="I188" s="251" t="s">
        <v>1357</v>
      </c>
      <c r="J188" s="251"/>
      <c r="K188" s="292"/>
    </row>
    <row r="189" spans="2:11" ht="15" customHeight="1">
      <c r="B189" s="271"/>
      <c r="C189" s="256" t="s">
        <v>1358</v>
      </c>
      <c r="D189" s="251"/>
      <c r="E189" s="251"/>
      <c r="F189" s="270" t="s">
        <v>1267</v>
      </c>
      <c r="G189" s="251"/>
      <c r="H189" s="251" t="s">
        <v>1359</v>
      </c>
      <c r="I189" s="251" t="s">
        <v>1301</v>
      </c>
      <c r="J189" s="251"/>
      <c r="K189" s="292"/>
    </row>
    <row r="190" spans="2:11" ht="15" customHeight="1">
      <c r="B190" s="271"/>
      <c r="C190" s="256" t="s">
        <v>1360</v>
      </c>
      <c r="D190" s="251"/>
      <c r="E190" s="251"/>
      <c r="F190" s="270" t="s">
        <v>1267</v>
      </c>
      <c r="G190" s="251"/>
      <c r="H190" s="251" t="s">
        <v>1361</v>
      </c>
      <c r="I190" s="251" t="s">
        <v>1301</v>
      </c>
      <c r="J190" s="251"/>
      <c r="K190" s="292"/>
    </row>
    <row r="191" spans="2:11" ht="15" customHeight="1">
      <c r="B191" s="271"/>
      <c r="C191" s="256" t="s">
        <v>1362</v>
      </c>
      <c r="D191" s="251"/>
      <c r="E191" s="251"/>
      <c r="F191" s="270" t="s">
        <v>1273</v>
      </c>
      <c r="G191" s="251"/>
      <c r="H191" s="251" t="s">
        <v>1363</v>
      </c>
      <c r="I191" s="251" t="s">
        <v>1301</v>
      </c>
      <c r="J191" s="251"/>
      <c r="K191" s="292"/>
    </row>
    <row r="192" spans="2:11" ht="15" customHeight="1">
      <c r="B192" s="298"/>
      <c r="C192" s="306"/>
      <c r="D192" s="280"/>
      <c r="E192" s="280"/>
      <c r="F192" s="280"/>
      <c r="G192" s="280"/>
      <c r="H192" s="280"/>
      <c r="I192" s="280"/>
      <c r="J192" s="280"/>
      <c r="K192" s="299"/>
    </row>
    <row r="193" spans="2:11" ht="18.75" customHeight="1">
      <c r="B193" s="247"/>
      <c r="C193" s="251"/>
      <c r="D193" s="251"/>
      <c r="E193" s="251"/>
      <c r="F193" s="270"/>
      <c r="G193" s="251"/>
      <c r="H193" s="251"/>
      <c r="I193" s="251"/>
      <c r="J193" s="251"/>
      <c r="K193" s="247"/>
    </row>
    <row r="194" spans="2:11" ht="18.75" customHeight="1">
      <c r="B194" s="247"/>
      <c r="C194" s="251"/>
      <c r="D194" s="251"/>
      <c r="E194" s="251"/>
      <c r="F194" s="270"/>
      <c r="G194" s="251"/>
      <c r="H194" s="251"/>
      <c r="I194" s="251"/>
      <c r="J194" s="251"/>
      <c r="K194" s="247"/>
    </row>
    <row r="195" spans="2:11" ht="18.75" customHeight="1">
      <c r="B195" s="257"/>
      <c r="C195" s="257"/>
      <c r="D195" s="257"/>
      <c r="E195" s="257"/>
      <c r="F195" s="257"/>
      <c r="G195" s="257"/>
      <c r="H195" s="257"/>
      <c r="I195" s="257"/>
      <c r="J195" s="257"/>
      <c r="K195" s="257"/>
    </row>
    <row r="196" spans="2:11" ht="13.5">
      <c r="B196" s="239"/>
      <c r="C196" s="240"/>
      <c r="D196" s="240"/>
      <c r="E196" s="240"/>
      <c r="F196" s="240"/>
      <c r="G196" s="240"/>
      <c r="H196" s="240"/>
      <c r="I196" s="240"/>
      <c r="J196" s="240"/>
      <c r="K196" s="241"/>
    </row>
    <row r="197" spans="2:11" ht="21">
      <c r="B197" s="242"/>
      <c r="C197" s="362" t="s">
        <v>1364</v>
      </c>
      <c r="D197" s="362"/>
      <c r="E197" s="362"/>
      <c r="F197" s="362"/>
      <c r="G197" s="362"/>
      <c r="H197" s="362"/>
      <c r="I197" s="362"/>
      <c r="J197" s="362"/>
      <c r="K197" s="243"/>
    </row>
    <row r="198" spans="2:11" ht="25.5" customHeight="1">
      <c r="B198" s="242"/>
      <c r="C198" s="307" t="s">
        <v>1365</v>
      </c>
      <c r="D198" s="307"/>
      <c r="E198" s="307"/>
      <c r="F198" s="307" t="s">
        <v>1366</v>
      </c>
      <c r="G198" s="308"/>
      <c r="H198" s="361" t="s">
        <v>1367</v>
      </c>
      <c r="I198" s="361"/>
      <c r="J198" s="361"/>
      <c r="K198" s="243"/>
    </row>
    <row r="199" spans="2:11" ht="5.25" customHeight="1">
      <c r="B199" s="271"/>
      <c r="C199" s="268"/>
      <c r="D199" s="268"/>
      <c r="E199" s="268"/>
      <c r="F199" s="268"/>
      <c r="G199" s="251"/>
      <c r="H199" s="268"/>
      <c r="I199" s="268"/>
      <c r="J199" s="268"/>
      <c r="K199" s="292"/>
    </row>
    <row r="200" spans="2:11" ht="15" customHeight="1">
      <c r="B200" s="271"/>
      <c r="C200" s="251" t="s">
        <v>1357</v>
      </c>
      <c r="D200" s="251"/>
      <c r="E200" s="251"/>
      <c r="F200" s="270" t="s">
        <v>43</v>
      </c>
      <c r="G200" s="251"/>
      <c r="H200" s="359" t="s">
        <v>1368</v>
      </c>
      <c r="I200" s="359"/>
      <c r="J200" s="359"/>
      <c r="K200" s="292"/>
    </row>
    <row r="201" spans="2:11" ht="15" customHeight="1">
      <c r="B201" s="271"/>
      <c r="C201" s="277"/>
      <c r="D201" s="251"/>
      <c r="E201" s="251"/>
      <c r="F201" s="270" t="s">
        <v>44</v>
      </c>
      <c r="G201" s="251"/>
      <c r="H201" s="359" t="s">
        <v>1369</v>
      </c>
      <c r="I201" s="359"/>
      <c r="J201" s="359"/>
      <c r="K201" s="292"/>
    </row>
    <row r="202" spans="2:11" ht="15" customHeight="1">
      <c r="B202" s="271"/>
      <c r="C202" s="277"/>
      <c r="D202" s="251"/>
      <c r="E202" s="251"/>
      <c r="F202" s="270" t="s">
        <v>47</v>
      </c>
      <c r="G202" s="251"/>
      <c r="H202" s="359" t="s">
        <v>1370</v>
      </c>
      <c r="I202" s="359"/>
      <c r="J202" s="359"/>
      <c r="K202" s="292"/>
    </row>
    <row r="203" spans="2:11" ht="15" customHeight="1">
      <c r="B203" s="271"/>
      <c r="C203" s="251"/>
      <c r="D203" s="251"/>
      <c r="E203" s="251"/>
      <c r="F203" s="270" t="s">
        <v>45</v>
      </c>
      <c r="G203" s="251"/>
      <c r="H203" s="359" t="s">
        <v>1371</v>
      </c>
      <c r="I203" s="359"/>
      <c r="J203" s="359"/>
      <c r="K203" s="292"/>
    </row>
    <row r="204" spans="2:11" ht="15" customHeight="1">
      <c r="B204" s="271"/>
      <c r="C204" s="251"/>
      <c r="D204" s="251"/>
      <c r="E204" s="251"/>
      <c r="F204" s="270" t="s">
        <v>46</v>
      </c>
      <c r="G204" s="251"/>
      <c r="H204" s="359" t="s">
        <v>1372</v>
      </c>
      <c r="I204" s="359"/>
      <c r="J204" s="359"/>
      <c r="K204" s="292"/>
    </row>
    <row r="205" spans="2:11" ht="15" customHeight="1">
      <c r="B205" s="271"/>
      <c r="C205" s="251"/>
      <c r="D205" s="251"/>
      <c r="E205" s="251"/>
      <c r="F205" s="270"/>
      <c r="G205" s="251"/>
      <c r="H205" s="251"/>
      <c r="I205" s="251"/>
      <c r="J205" s="251"/>
      <c r="K205" s="292"/>
    </row>
    <row r="206" spans="2:11" ht="15" customHeight="1">
      <c r="B206" s="271"/>
      <c r="C206" s="251" t="s">
        <v>1313</v>
      </c>
      <c r="D206" s="251"/>
      <c r="E206" s="251"/>
      <c r="F206" s="270" t="s">
        <v>76</v>
      </c>
      <c r="G206" s="251"/>
      <c r="H206" s="359" t="s">
        <v>1373</v>
      </c>
      <c r="I206" s="359"/>
      <c r="J206" s="359"/>
      <c r="K206" s="292"/>
    </row>
    <row r="207" spans="2:11" ht="15" customHeight="1">
      <c r="B207" s="271"/>
      <c r="C207" s="277"/>
      <c r="D207" s="251"/>
      <c r="E207" s="251"/>
      <c r="F207" s="270" t="s">
        <v>1210</v>
      </c>
      <c r="G207" s="251"/>
      <c r="H207" s="359" t="s">
        <v>1211</v>
      </c>
      <c r="I207" s="359"/>
      <c r="J207" s="359"/>
      <c r="K207" s="292"/>
    </row>
    <row r="208" spans="2:11" ht="15" customHeight="1">
      <c r="B208" s="271"/>
      <c r="C208" s="251"/>
      <c r="D208" s="251"/>
      <c r="E208" s="251"/>
      <c r="F208" s="270" t="s">
        <v>1208</v>
      </c>
      <c r="G208" s="251"/>
      <c r="H208" s="359" t="s">
        <v>1374</v>
      </c>
      <c r="I208" s="359"/>
      <c r="J208" s="359"/>
      <c r="K208" s="292"/>
    </row>
    <row r="209" spans="2:11" ht="15" customHeight="1">
      <c r="B209" s="309"/>
      <c r="C209" s="277"/>
      <c r="D209" s="277"/>
      <c r="E209" s="277"/>
      <c r="F209" s="270" t="s">
        <v>1212</v>
      </c>
      <c r="G209" s="256"/>
      <c r="H209" s="360" t="s">
        <v>1213</v>
      </c>
      <c r="I209" s="360"/>
      <c r="J209" s="360"/>
      <c r="K209" s="310"/>
    </row>
    <row r="210" spans="2:11" ht="15" customHeight="1">
      <c r="B210" s="309"/>
      <c r="C210" s="277"/>
      <c r="D210" s="277"/>
      <c r="E210" s="277"/>
      <c r="F210" s="270" t="s">
        <v>1214</v>
      </c>
      <c r="G210" s="256"/>
      <c r="H210" s="360" t="s">
        <v>1375</v>
      </c>
      <c r="I210" s="360"/>
      <c r="J210" s="360"/>
      <c r="K210" s="310"/>
    </row>
    <row r="211" spans="2:11" ht="15" customHeight="1">
      <c r="B211" s="309"/>
      <c r="C211" s="277"/>
      <c r="D211" s="277"/>
      <c r="E211" s="277"/>
      <c r="F211" s="311"/>
      <c r="G211" s="256"/>
      <c r="H211" s="312"/>
      <c r="I211" s="312"/>
      <c r="J211" s="312"/>
      <c r="K211" s="310"/>
    </row>
    <row r="212" spans="2:11" ht="15" customHeight="1">
      <c r="B212" s="309"/>
      <c r="C212" s="251" t="s">
        <v>1337</v>
      </c>
      <c r="D212" s="277"/>
      <c r="E212" s="277"/>
      <c r="F212" s="270">
        <v>1</v>
      </c>
      <c r="G212" s="256"/>
      <c r="H212" s="360" t="s">
        <v>1376</v>
      </c>
      <c r="I212" s="360"/>
      <c r="J212" s="360"/>
      <c r="K212" s="310"/>
    </row>
    <row r="213" spans="2:11" ht="15" customHeight="1">
      <c r="B213" s="309"/>
      <c r="C213" s="277"/>
      <c r="D213" s="277"/>
      <c r="E213" s="277"/>
      <c r="F213" s="270">
        <v>2</v>
      </c>
      <c r="G213" s="256"/>
      <c r="H213" s="360" t="s">
        <v>1377</v>
      </c>
      <c r="I213" s="360"/>
      <c r="J213" s="360"/>
      <c r="K213" s="310"/>
    </row>
    <row r="214" spans="2:11" ht="15" customHeight="1">
      <c r="B214" s="309"/>
      <c r="C214" s="277"/>
      <c r="D214" s="277"/>
      <c r="E214" s="277"/>
      <c r="F214" s="270">
        <v>3</v>
      </c>
      <c r="G214" s="256"/>
      <c r="H214" s="360" t="s">
        <v>1378</v>
      </c>
      <c r="I214" s="360"/>
      <c r="J214" s="360"/>
      <c r="K214" s="310"/>
    </row>
    <row r="215" spans="2:11" ht="15" customHeight="1">
      <c r="B215" s="309"/>
      <c r="C215" s="277"/>
      <c r="D215" s="277"/>
      <c r="E215" s="277"/>
      <c r="F215" s="270">
        <v>4</v>
      </c>
      <c r="G215" s="256"/>
      <c r="H215" s="360" t="s">
        <v>1379</v>
      </c>
      <c r="I215" s="360"/>
      <c r="J215" s="360"/>
      <c r="K215" s="310"/>
    </row>
    <row r="216" spans="2:11" ht="12.75" customHeight="1">
      <c r="B216" s="313"/>
      <c r="C216" s="314"/>
      <c r="D216" s="314"/>
      <c r="E216" s="314"/>
      <c r="F216" s="314"/>
      <c r="G216" s="314"/>
      <c r="H216" s="314"/>
      <c r="I216" s="314"/>
      <c r="J216" s="314"/>
      <c r="K216" s="315"/>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PC_TOMAS\Tomas</dc:creator>
  <cp:keywords/>
  <dc:description/>
  <cp:lastModifiedBy>Pavlína Tůmová</cp:lastModifiedBy>
  <dcterms:created xsi:type="dcterms:W3CDTF">2018-03-20T11:35:38Z</dcterms:created>
  <dcterms:modified xsi:type="dcterms:W3CDTF">2018-04-16T09:01:43Z</dcterms:modified>
  <cp:category/>
  <cp:version/>
  <cp:contentType/>
  <cp:contentStatus/>
</cp:coreProperties>
</file>